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nýřany - kruhák\pdps\rozpočet 10-2025\"/>
    </mc:Choice>
  </mc:AlternateContent>
  <bookViews>
    <workbookView xWindow="0" yWindow="0" windowWidth="0" windowHeight="0"/>
  </bookViews>
  <sheets>
    <sheet name="Rekapitulace stavby" sheetId="1" r:id="rId1"/>
    <sheet name="001 - VRN" sheetId="2" r:id="rId2"/>
    <sheet name="SO 101 - SILNICE II-203 A OK" sheetId="3" r:id="rId3"/>
    <sheet name="SO 102 - MÍSTNÍ KOMUNIKACE" sheetId="4" r:id="rId4"/>
    <sheet name="SO 401 - VEŘEJNÉ OSVĚTLENÍ" sheetId="5" r:id="rId5"/>
    <sheet name="SO 301 -  Kanalizace" sheetId="6" r:id="rId6"/>
    <sheet name="SO 302.1 - Vodovod řad 1,..." sheetId="7" r:id="rId7"/>
    <sheet name="SO 302.2 - Vodovod Řad 3 ..." sheetId="8" r:id="rId8"/>
    <sheet name="SO 501 - Přeložka NTL ply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'001 - VRN'!$C$82:$K$100</definedName>
    <definedName name="_xlnm.Print_Area" localSheetId="1">'001 - VRN'!$C$4:$J$39,'001 - VRN'!$C$45:$J$64,'001 - VRN'!$C$70:$K$100</definedName>
    <definedName name="_xlnm.Print_Titles" localSheetId="1">'001 - VRN'!$82:$82</definedName>
    <definedName name="_xlnm._FilterDatabase" localSheetId="2" hidden="1">'SO 101 - SILNICE II-203 A OK'!$C$86:$K$329</definedName>
    <definedName name="_xlnm.Print_Area" localSheetId="2">'SO 101 - SILNICE II-203 A OK'!$C$4:$J$39,'SO 101 - SILNICE II-203 A OK'!$C$45:$J$68,'SO 101 - SILNICE II-203 A OK'!$C$74:$K$329</definedName>
    <definedName name="_xlnm.Print_Titles" localSheetId="2">'SO 101 - SILNICE II-203 A OK'!$86:$86</definedName>
    <definedName name="_xlnm._FilterDatabase" localSheetId="3" hidden="1">'SO 102 - MÍSTNÍ KOMUNIKACE'!$C$87:$K$456</definedName>
    <definedName name="_xlnm.Print_Area" localSheetId="3">'SO 102 - MÍSTNÍ KOMUNIKACE'!$C$4:$J$39,'SO 102 - MÍSTNÍ KOMUNIKACE'!$C$45:$J$69,'SO 102 - MÍSTNÍ KOMUNIKACE'!$C$75:$K$456</definedName>
    <definedName name="_xlnm.Print_Titles" localSheetId="3">'SO 102 - MÍSTNÍ KOMUNIKACE'!$87:$87</definedName>
    <definedName name="_xlnm._FilterDatabase" localSheetId="4" hidden="1">'SO 401 - VEŘEJNÉ OSVĚTLENÍ'!$C$78:$K$152</definedName>
    <definedName name="_xlnm.Print_Area" localSheetId="4">'SO 401 - VEŘEJNÉ OSVĚTLENÍ'!$C$4:$J$39,'SO 401 - VEŘEJNÉ OSVĚTLENÍ'!$C$45:$J$60,'SO 401 - VEŘEJNÉ OSVĚTLENÍ'!$C$66:$K$152</definedName>
    <definedName name="_xlnm.Print_Titles" localSheetId="4">'SO 401 - VEŘEJNÉ OSVĚTLENÍ'!$78:$78</definedName>
    <definedName name="_xlnm._FilterDatabase" localSheetId="5" hidden="1">'SO 301 -  Kanalizace'!$C$85:$K$308</definedName>
    <definedName name="_xlnm.Print_Area" localSheetId="5">'SO 301 -  Kanalizace'!$C$4:$J$39,'SO 301 -  Kanalizace'!$C$45:$J$67,'SO 301 -  Kanalizace'!$C$73:$K$308</definedName>
    <definedName name="_xlnm.Print_Titles" localSheetId="5">'SO 301 -  Kanalizace'!$85:$85</definedName>
    <definedName name="_xlnm._FilterDatabase" localSheetId="6" hidden="1">'SO 302.1 - Vodovod řad 1,...'!$C$84:$K$444</definedName>
    <definedName name="_xlnm.Print_Area" localSheetId="6">'SO 302.1 - Vodovod řad 1,...'!$C$4:$J$39,'SO 302.1 - Vodovod řad 1,...'!$C$45:$J$66,'SO 302.1 - Vodovod řad 1,...'!$C$72:$K$444</definedName>
    <definedName name="_xlnm.Print_Titles" localSheetId="6">'SO 302.1 - Vodovod řad 1,...'!$84:$84</definedName>
    <definedName name="_xlnm._FilterDatabase" localSheetId="7" hidden="1">'SO 302.2 - Vodovod Řad 3 ...'!$C$84:$K$270</definedName>
    <definedName name="_xlnm.Print_Area" localSheetId="7">'SO 302.2 - Vodovod Řad 3 ...'!$C$4:$J$39,'SO 302.2 - Vodovod Řad 3 ...'!$C$45:$J$66,'SO 302.2 - Vodovod Řad 3 ...'!$C$72:$K$270</definedName>
    <definedName name="_xlnm.Print_Titles" localSheetId="7">'SO 302.2 - Vodovod Řad 3 ...'!$84:$84</definedName>
    <definedName name="_xlnm._FilterDatabase" localSheetId="8" hidden="1">'SO 501 - Přeložka NTL ply...'!$C$88:$K$248</definedName>
    <definedName name="_xlnm.Print_Area" localSheetId="8">'SO 501 - Přeložka NTL ply...'!$C$4:$J$39,'SO 501 - Přeložka NTL ply...'!$C$45:$J$70,'SO 501 - Přeložka NTL ply...'!$C$76:$K$248</definedName>
    <definedName name="_xlnm.Print_Titles" localSheetId="8">'SO 501 - Přeložka NTL ply...'!$88:$88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247"/>
  <c r="BH247"/>
  <c r="BG247"/>
  <c r="BF247"/>
  <c r="T247"/>
  <c r="T246"/>
  <c r="T245"/>
  <c r="R247"/>
  <c r="R246"/>
  <c r="R245"/>
  <c r="P247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55"/>
  <c r="J17"/>
  <c r="J15"/>
  <c r="E15"/>
  <c r="F85"/>
  <c r="J14"/>
  <c r="J12"/>
  <c r="J83"/>
  <c r="E7"/>
  <c r="E48"/>
  <c i="8" r="J37"/>
  <c r="J36"/>
  <c i="1" r="AY61"/>
  <c i="8" r="J35"/>
  <c i="1" r="AX61"/>
  <c i="8" r="BI269"/>
  <c r="BH269"/>
  <c r="BG269"/>
  <c r="BF269"/>
  <c r="T269"/>
  <c r="T268"/>
  <c r="R269"/>
  <c r="R268"/>
  <c r="P269"/>
  <c r="P268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57"/>
  <c r="BH157"/>
  <c r="BG157"/>
  <c r="BF157"/>
  <c r="T157"/>
  <c r="R157"/>
  <c r="P157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7" r="J37"/>
  <c r="J36"/>
  <c i="1" r="AY60"/>
  <c i="7" r="J35"/>
  <c i="1" r="AX60"/>
  <c i="7" r="BI443"/>
  <c r="BH443"/>
  <c r="BG443"/>
  <c r="BF443"/>
  <c r="T443"/>
  <c r="T442"/>
  <c r="R443"/>
  <c r="R442"/>
  <c r="P443"/>
  <c r="P442"/>
  <c r="BI439"/>
  <c r="BH439"/>
  <c r="BG439"/>
  <c r="BF439"/>
  <c r="T439"/>
  <c r="T438"/>
  <c r="R439"/>
  <c r="R438"/>
  <c r="P439"/>
  <c r="P438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6"/>
  <c r="BH186"/>
  <c r="BG186"/>
  <c r="BF186"/>
  <c r="T186"/>
  <c r="R186"/>
  <c r="P186"/>
  <c r="BI183"/>
  <c r="BH183"/>
  <c r="BG183"/>
  <c r="BF183"/>
  <c r="T183"/>
  <c r="R183"/>
  <c r="P183"/>
  <c r="BI175"/>
  <c r="BH175"/>
  <c r="BG175"/>
  <c r="BF175"/>
  <c r="T175"/>
  <c r="R175"/>
  <c r="P175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5"/>
  <c r="BH125"/>
  <c r="BG125"/>
  <c r="BF125"/>
  <c r="T125"/>
  <c r="R125"/>
  <c r="P125"/>
  <c r="BI122"/>
  <c r="BH122"/>
  <c r="BG122"/>
  <c r="BF122"/>
  <c r="T122"/>
  <c r="R122"/>
  <c r="P122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6" r="J37"/>
  <c r="J36"/>
  <c i="1" r="AY59"/>
  <c i="6" r="J35"/>
  <c i="1" r="AX59"/>
  <c i="6" r="BI307"/>
  <c r="BH307"/>
  <c r="BG307"/>
  <c r="BF307"/>
  <c r="T307"/>
  <c r="T306"/>
  <c r="R307"/>
  <c r="R306"/>
  <c r="P307"/>
  <c r="P306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6"/>
  <c r="BH156"/>
  <c r="BG156"/>
  <c r="BF156"/>
  <c r="T156"/>
  <c r="R156"/>
  <c r="P156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5" r="J37"/>
  <c r="J36"/>
  <c i="1" r="AY58"/>
  <c i="5" r="J35"/>
  <c i="1" r="AX58"/>
  <c i="5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54"/>
  <c r="J14"/>
  <c r="J12"/>
  <c r="J73"/>
  <c r="E7"/>
  <c r="E48"/>
  <c i="4" r="J37"/>
  <c r="J36"/>
  <c i="1" r="AY57"/>
  <c i="4" r="J35"/>
  <c i="1" r="AX57"/>
  <c i="4"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0"/>
  <c r="BH430"/>
  <c r="BG430"/>
  <c r="BF430"/>
  <c r="T430"/>
  <c r="R430"/>
  <c r="P430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07"/>
  <c r="BH407"/>
  <c r="BG407"/>
  <c r="BF407"/>
  <c r="T407"/>
  <c r="R407"/>
  <c r="P407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54"/>
  <c r="BH354"/>
  <c r="BG354"/>
  <c r="BF354"/>
  <c r="T354"/>
  <c r="R354"/>
  <c r="P354"/>
  <c r="BI352"/>
  <c r="BH352"/>
  <c r="BG352"/>
  <c r="BF352"/>
  <c r="T352"/>
  <c r="R352"/>
  <c r="P352"/>
  <c r="BI341"/>
  <c r="BH341"/>
  <c r="BG341"/>
  <c r="BF341"/>
  <c r="T341"/>
  <c r="R341"/>
  <c r="P341"/>
  <c r="BI339"/>
  <c r="BH339"/>
  <c r="BG339"/>
  <c r="BF339"/>
  <c r="T339"/>
  <c r="R339"/>
  <c r="P339"/>
  <c r="BI328"/>
  <c r="BH328"/>
  <c r="BG328"/>
  <c r="BF328"/>
  <c r="T328"/>
  <c r="R328"/>
  <c r="P328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3" r="J37"/>
  <c r="J36"/>
  <c i="1" r="AY56"/>
  <c i="3" r="J35"/>
  <c i="1" r="AX56"/>
  <c i="3"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06"/>
  <c r="BH306"/>
  <c r="BG306"/>
  <c r="BF306"/>
  <c r="T306"/>
  <c r="R306"/>
  <c r="P306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2" r="J37"/>
  <c r="J36"/>
  <c i="1" r="AY55"/>
  <c i="2" r="J35"/>
  <c i="1" r="AX55"/>
  <c i="2"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1" r="L50"/>
  <c r="AM50"/>
  <c r="AM49"/>
  <c r="L49"/>
  <c r="AM47"/>
  <c r="L47"/>
  <c r="L45"/>
  <c r="L44"/>
  <c i="3" r="J106"/>
  <c i="4" r="J238"/>
  <c i="5" r="BK101"/>
  <c r="BK139"/>
  <c i="6" r="BK251"/>
  <c i="4" r="J177"/>
  <c i="6" r="J269"/>
  <c i="7" r="BK439"/>
  <c r="J249"/>
  <c i="9" r="J217"/>
  <c i="3" r="J183"/>
  <c i="4" r="BK229"/>
  <c r="J297"/>
  <c i="5" r="BK147"/>
  <c i="6" r="BK164"/>
  <c i="7" r="J253"/>
  <c i="8" r="BK258"/>
  <c i="9" r="BK207"/>
  <c r="J239"/>
  <c i="3" r="J245"/>
  <c i="4" r="J441"/>
  <c r="J435"/>
  <c i="5" r="J123"/>
  <c r="J148"/>
  <c i="6" r="J191"/>
  <c i="7" r="J406"/>
  <c r="BK371"/>
  <c r="BK350"/>
  <c r="J142"/>
  <c i="2" r="BK89"/>
  <c i="4" r="J252"/>
  <c r="J272"/>
  <c i="7" r="J306"/>
  <c r="J235"/>
  <c i="3" r="BK183"/>
  <c i="4" r="J100"/>
  <c r="BK207"/>
  <c i="5" r="BK105"/>
  <c r="J147"/>
  <c i="7" r="J435"/>
  <c r="BK142"/>
  <c i="8" r="BK163"/>
  <c r="J116"/>
  <c i="9" r="BK158"/>
  <c r="J194"/>
  <c i="3" r="BK179"/>
  <c r="J179"/>
  <c i="4" r="BK185"/>
  <c r="J352"/>
  <c i="5" r="J88"/>
  <c i="7" r="BK403"/>
  <c r="J241"/>
  <c i="2" r="J94"/>
  <c i="4" r="J134"/>
  <c r="J450"/>
  <c i="6" r="J229"/>
  <c i="5" r="J89"/>
  <c i="6" r="BK104"/>
  <c i="8" r="BK235"/>
  <c i="3" r="BK197"/>
  <c i="4" r="J438"/>
  <c i="7" r="J400"/>
  <c r="J205"/>
  <c i="9" r="J200"/>
  <c i="2" r="J89"/>
  <c i="4" r="BK232"/>
  <c i="6" r="J291"/>
  <c i="7" r="J263"/>
  <c i="8" r="BK126"/>
  <c i="9" r="J235"/>
  <c i="4" r="BK154"/>
  <c r="BK242"/>
  <c i="6" r="BK107"/>
  <c i="7" r="J186"/>
  <c i="2" r="J86"/>
  <c i="3" r="BK292"/>
  <c i="4" r="BK288"/>
  <c i="6" r="J156"/>
  <c i="7" r="J312"/>
  <c i="8" r="J245"/>
  <c i="9" r="J129"/>
  <c i="3" r="BK290"/>
  <c i="4" r="BK196"/>
  <c r="J203"/>
  <c i="5" r="BK130"/>
  <c r="J91"/>
  <c i="7" r="J292"/>
  <c i="8" r="BK106"/>
  <c i="3" r="J195"/>
  <c r="J175"/>
  <c i="4" r="J219"/>
  <c i="5" r="BK93"/>
  <c i="6" r="BK291"/>
  <c i="4" r="J259"/>
  <c i="6" r="BK214"/>
  <c r="BK100"/>
  <c i="7" r="J290"/>
  <c i="8" r="J211"/>
  <c i="3" r="J127"/>
  <c i="4" r="BK157"/>
  <c i="6" r="BK89"/>
  <c i="7" r="BK255"/>
  <c i="9" r="J134"/>
  <c i="3" r="BK326"/>
  <c r="J203"/>
  <c i="5" r="J129"/>
  <c i="6" r="BK280"/>
  <c r="BK121"/>
  <c i="3" r="J150"/>
  <c i="4" r="BK192"/>
  <c i="6" r="BK247"/>
  <c r="BK144"/>
  <c i="7" r="BK308"/>
  <c r="BK328"/>
  <c i="3" r="J205"/>
  <c i="4" r="J103"/>
  <c i="7" r="BK194"/>
  <c i="4" r="BK400"/>
  <c i="6" r="BK261"/>
  <c r="J225"/>
  <c i="7" r="BK241"/>
  <c i="9" r="J180"/>
  <c i="3" r="BK129"/>
  <c r="BK205"/>
  <c i="4" r="J453"/>
  <c i="7" r="BK356"/>
  <c i="8" r="BK98"/>
  <c i="9" r="BK153"/>
  <c i="3" r="BK201"/>
  <c r="BK131"/>
  <c i="5" r="J107"/>
  <c r="BK82"/>
  <c i="7" r="BK360"/>
  <c r="BK294"/>
  <c i="8" r="BK189"/>
  <c i="9" r="BK243"/>
  <c i="3" r="J227"/>
  <c i="5" r="J81"/>
  <c r="BK81"/>
  <c r="BK111"/>
  <c i="7" r="J368"/>
  <c i="8" r="J134"/>
  <c i="3" r="BK123"/>
  <c i="4" r="BK407"/>
  <c i="5" r="BK135"/>
  <c i="6" r="J285"/>
  <c i="8" r="BK211"/>
  <c i="9" r="J138"/>
  <c i="2" r="F35"/>
  <c i="7" r="BK267"/>
  <c i="2" r="BK99"/>
  <c i="4" r="BK312"/>
  <c r="BK136"/>
  <c i="3" r="BK100"/>
  <c i="4" r="J310"/>
  <c r="J320"/>
  <c r="J232"/>
  <c i="5" r="J144"/>
  <c r="J128"/>
  <c i="7" r="BK175"/>
  <c i="8" r="BK138"/>
  <c i="9" r="J171"/>
  <c r="J202"/>
  <c i="3" r="J206"/>
  <c i="4" r="BK313"/>
  <c r="J205"/>
  <c i="5" r="BK121"/>
  <c i="7" r="J277"/>
  <c i="8" r="J232"/>
  <c i="4" r="BK175"/>
  <c r="J398"/>
  <c i="6" r="J263"/>
  <c i="9" r="BK180"/>
  <c i="4" r="J418"/>
  <c i="7" r="J388"/>
  <c r="J373"/>
  <c i="9" r="BK208"/>
  <c i="3" r="BK94"/>
  <c r="J297"/>
  <c i="4" r="BK236"/>
  <c r="J407"/>
  <c i="5" r="J94"/>
  <c i="6" r="J130"/>
  <c i="5" r="J87"/>
  <c i="6" r="J144"/>
  <c i="4" r="J120"/>
  <c i="5" r="J99"/>
  <c i="7" r="J342"/>
  <c i="9" r="J142"/>
  <c i="3" r="J219"/>
  <c i="4" r="BK107"/>
  <c i="5" r="J95"/>
  <c i="6" r="J175"/>
  <c i="9" r="J118"/>
  <c i="4" r="BK310"/>
  <c i="6" r="BK124"/>
  <c r="BK133"/>
  <c i="7" r="BK443"/>
  <c i="8" r="J269"/>
  <c i="4" r="BK96"/>
  <c r="J254"/>
  <c i="5" r="BK125"/>
  <c r="BK146"/>
  <c i="6" r="BK259"/>
  <c i="7" r="BK137"/>
  <c i="3" r="J239"/>
  <c i="4" r="BK418"/>
  <c i="6" r="J204"/>
  <c i="7" r="J318"/>
  <c i="8" r="BK95"/>
  <c i="9" r="J203"/>
  <c i="3" r="J162"/>
  <c i="4" r="J207"/>
  <c i="6" r="BK235"/>
  <c i="7" r="J134"/>
  <c i="9" r="J104"/>
  <c i="4" r="BK129"/>
  <c i="6" r="J255"/>
  <c i="9" r="BK118"/>
  <c r="BK212"/>
  <c i="3" r="J197"/>
  <c i="4" r="BK297"/>
  <c i="5" r="BK137"/>
  <c i="6" r="J121"/>
  <c i="3" r="J92"/>
  <c i="4" r="J240"/>
  <c i="5" r="BK124"/>
  <c i="7" r="J416"/>
  <c i="9" r="BK203"/>
  <c i="2" r="BK93"/>
  <c i="3" r="BK294"/>
  <c r="BK170"/>
  <c r="BK192"/>
  <c r="J294"/>
  <c i="4" r="J271"/>
  <c i="5" r="J112"/>
  <c r="J114"/>
  <c i="6" r="J253"/>
  <c i="7" r="J301"/>
  <c r="BK88"/>
  <c i="8" r="BK213"/>
  <c i="3" r="J102"/>
  <c i="4" r="BK422"/>
  <c r="BK254"/>
  <c i="5" r="BK115"/>
  <c i="6" r="BK210"/>
  <c i="7" r="BK211"/>
  <c i="3" r="BK203"/>
  <c i="4" r="J382"/>
  <c i="5" r="BK84"/>
  <c r="J146"/>
  <c i="6" r="J233"/>
  <c i="7" r="BK95"/>
  <c i="4" r="BK323"/>
  <c r="J354"/>
  <c i="7" r="J228"/>
  <c i="8" r="J98"/>
  <c i="9" r="BK176"/>
  <c i="3" r="J125"/>
  <c i="4" r="J105"/>
  <c i="5" r="J122"/>
  <c r="BK90"/>
  <c i="6" r="J94"/>
  <c i="9" r="J100"/>
  <c i="3" r="BK220"/>
  <c i="4" r="BK430"/>
  <c r="J110"/>
  <c i="6" r="J181"/>
  <c i="7" r="BK326"/>
  <c r="J122"/>
  <c i="8" r="BK247"/>
  <c i="5" r="J108"/>
  <c i="7" r="BK146"/>
  <c i="8" r="J258"/>
  <c i="4" r="J202"/>
  <c r="J298"/>
  <c i="7" r="J220"/>
  <c i="9" r="BK96"/>
  <c i="3" r="J148"/>
  <c r="J290"/>
  <c i="4" r="BK212"/>
  <c r="BK375"/>
  <c r="BK93"/>
  <c i="5" r="J151"/>
  <c i="6" r="BK243"/>
  <c r="J137"/>
  <c i="8" r="BK195"/>
  <c i="4" r="BK177"/>
  <c i="5" r="J116"/>
  <c i="7" r="BK397"/>
  <c r="BK235"/>
  <c i="8" r="J224"/>
  <c i="9" r="BK163"/>
  <c i="3" r="J318"/>
  <c i="4" r="BK450"/>
  <c i="6" r="J257"/>
  <c i="7" r="BK420"/>
  <c i="8" r="BK91"/>
  <c i="9" r="J96"/>
  <c i="4" r="J229"/>
  <c r="J91"/>
  <c i="6" r="BK196"/>
  <c i="7" r="J366"/>
  <c r="J336"/>
  <c i="8" r="BK166"/>
  <c i="9" r="J243"/>
  <c i="3" r="J170"/>
  <c i="5" r="BK99"/>
  <c i="6" r="J89"/>
  <c i="5" r="J145"/>
  <c i="7" r="J360"/>
  <c r="BK186"/>
  <c i="8" r="J235"/>
  <c i="3" r="J292"/>
  <c r="J96"/>
  <c i="5" r="BK151"/>
  <c r="BK138"/>
  <c i="9" r="J192"/>
  <c i="3" r="BK239"/>
  <c i="4" r="BK199"/>
  <c i="5" r="BK152"/>
  <c i="6" r="BK273"/>
  <c i="7" r="J439"/>
  <c i="9" r="J236"/>
  <c i="4" r="BK166"/>
  <c i="5" r="J93"/>
  <c i="6" r="BK225"/>
  <c i="7" r="BK385"/>
  <c i="8" r="BK224"/>
  <c i="3" r="BK118"/>
  <c r="BK223"/>
  <c i="4" r="BK183"/>
  <c r="J249"/>
  <c i="5" r="BK119"/>
  <c i="7" r="J391"/>
  <c i="8" r="BK262"/>
  <c i="9" r="J92"/>
  <c r="J247"/>
  <c i="3" r="J281"/>
  <c r="J155"/>
  <c i="4" r="J148"/>
  <c i="5" r="BK148"/>
  <c r="J85"/>
  <c i="7" r="J237"/>
  <c i="1" r="AS54"/>
  <c i="5" r="BK92"/>
  <c i="8" r="BK207"/>
  <c i="4" r="BK290"/>
  <c r="BK425"/>
  <c i="7" r="BK321"/>
  <c r="BK314"/>
  <c i="8" r="BK186"/>
  <c i="9" r="BK247"/>
  <c i="3" r="J326"/>
  <c i="4" r="BK148"/>
  <c i="7" r="BK406"/>
  <c i="9" r="BK211"/>
  <c r="BK108"/>
  <c i="4" r="J215"/>
  <c i="6" r="BK288"/>
  <c i="7" r="BK432"/>
  <c r="BK279"/>
  <c i="9" r="BK155"/>
  <c i="3" r="BK125"/>
  <c r="BK226"/>
  <c i="4" r="BK91"/>
  <c i="6" r="BK267"/>
  <c i="7" r="J261"/>
  <c r="J281"/>
  <c i="9" r="BK134"/>
  <c i="3" r="BK318"/>
  <c r="BK153"/>
  <c i="4" r="BK382"/>
  <c r="J313"/>
  <c i="5" r="J126"/>
  <c i="6" r="BK229"/>
  <c i="7" r="BK134"/>
  <c i="8" r="J181"/>
  <c i="2" r="F34"/>
  <c i="9" r="J127"/>
  <c i="3" r="BK219"/>
  <c r="BK243"/>
  <c r="BK206"/>
  <c i="4" r="J393"/>
  <c r="J160"/>
  <c i="5" r="BK116"/>
  <c i="6" r="BK303"/>
  <c i="7" r="BK376"/>
  <c i="8" r="J247"/>
  <c i="3" r="J231"/>
  <c i="4" r="J166"/>
  <c i="5" r="BK108"/>
  <c i="7" r="J231"/>
  <c i="8" r="BK197"/>
  <c i="9" r="J224"/>
  <c i="4" r="BK98"/>
  <c r="BK197"/>
  <c i="5" r="J110"/>
  <c r="BK88"/>
  <c i="6" r="BK307"/>
  <c i="7" r="BK428"/>
  <c i="8" r="BK119"/>
  <c i="4" r="J289"/>
  <c i="8" r="J197"/>
  <c i="9" r="BK206"/>
  <c i="3" r="BK98"/>
  <c r="J306"/>
  <c i="4" r="J375"/>
  <c i="5" r="J121"/>
  <c i="6" r="BK188"/>
  <c i="9" r="J211"/>
  <c i="4" r="BK249"/>
  <c r="J136"/>
  <c i="6" r="BK265"/>
  <c i="7" r="BK231"/>
  <c i="9" r="BK222"/>
  <c i="3" r="J172"/>
  <c i="4" r="BK145"/>
  <c i="6" r="J169"/>
  <c i="8" r="BK134"/>
  <c i="4" r="BK139"/>
  <c r="BK168"/>
  <c i="6" r="BK141"/>
  <c i="7" r="BK125"/>
  <c i="8" r="J209"/>
  <c i="9" r="J148"/>
  <c r="J204"/>
  <c i="5" r="J150"/>
  <c i="7" r="BK249"/>
  <c r="J91"/>
  <c i="8" r="J119"/>
  <c i="9" r="BK214"/>
  <c i="2" r="BK87"/>
  <c i="3" r="J98"/>
  <c i="4" r="BK319"/>
  <c r="J283"/>
  <c i="5" r="J92"/>
  <c i="6" r="J222"/>
  <c i="7" r="BK223"/>
  <c i="8" r="BK203"/>
  <c i="9" r="J173"/>
  <c i="3" r="BK279"/>
  <c i="4" r="BK120"/>
  <c i="5" r="BK126"/>
  <c i="4" r="BK143"/>
  <c i="5" r="J127"/>
  <c i="6" r="J164"/>
  <c i="7" r="J243"/>
  <c i="8" r="J189"/>
  <c i="3" r="J134"/>
  <c i="4" r="BK194"/>
  <c i="5" r="J131"/>
  <c i="8" r="BK245"/>
  <c r="BK141"/>
  <c i="3" r="BK221"/>
  <c i="4" r="BK219"/>
  <c i="5" r="BK129"/>
  <c i="8" r="BK222"/>
  <c i="9" r="J229"/>
  <c i="3" r="BK148"/>
  <c i="4" r="J127"/>
  <c r="J446"/>
  <c i="5" r="BK127"/>
  <c i="7" r="BK205"/>
  <c i="8" r="J193"/>
  <c i="4" r="BK395"/>
  <c r="J377"/>
  <c i="6" r="J97"/>
  <c i="7" r="J382"/>
  <c i="9" r="BK92"/>
  <c r="BK169"/>
  <c i="3" r="J277"/>
  <c r="BK202"/>
  <c i="4" r="J170"/>
  <c r="J286"/>
  <c r="J209"/>
  <c i="5" r="J97"/>
  <c r="J84"/>
  <c i="6" r="BK299"/>
  <c i="7" r="BK98"/>
  <c i="3" r="BK281"/>
  <c i="4" r="J157"/>
  <c i="5" r="BK136"/>
  <c i="7" r="BK271"/>
  <c i="8" r="BK201"/>
  <c i="9" r="BK215"/>
  <c i="3" r="J200"/>
  <c i="4" r="J211"/>
  <c i="5" r="BK145"/>
  <c i="6" r="BK92"/>
  <c i="8" r="J218"/>
  <c i="9" r="BK192"/>
  <c i="4" r="J300"/>
  <c r="BK300"/>
  <c r="BK398"/>
  <c i="6" r="J247"/>
  <c i="9" r="J227"/>
  <c i="3" r="BK225"/>
  <c r="BK195"/>
  <c i="4" r="BK131"/>
  <c i="6" r="BK240"/>
  <c i="8" r="BK227"/>
  <c i="9" r="J188"/>
  <c i="2" r="BK88"/>
  <c i="3" r="J220"/>
  <c r="BK143"/>
  <c i="4" r="BK141"/>
  <c i="8" r="J222"/>
  <c i="2" r="F37"/>
  <c i="3" r="BK155"/>
  <c i="4" r="BK259"/>
  <c r="BK381"/>
  <c i="5" r="BK133"/>
  <c i="6" r="J196"/>
  <c i="5" r="J134"/>
  <c i="6" r="J303"/>
  <c i="8" r="J88"/>
  <c i="3" r="BK120"/>
  <c i="4" r="BK303"/>
  <c i="5" r="BK131"/>
  <c r="BK86"/>
  <c i="7" r="J328"/>
  <c i="9" r="BK200"/>
  <c i="4" r="J290"/>
  <c r="J143"/>
  <c i="5" r="J149"/>
  <c i="6" r="BK269"/>
  <c r="J273"/>
  <c i="7" r="BK342"/>
  <c r="J354"/>
  <c i="8" r="BK251"/>
  <c i="3" r="BK306"/>
  <c i="4" r="J242"/>
  <c i="6" r="J282"/>
  <c i="7" r="BK368"/>
  <c i="8" r="J163"/>
  <c i="9" r="BK241"/>
  <c i="4" r="BK453"/>
  <c i="5" r="BK132"/>
  <c i="6" r="J261"/>
  <c i="7" r="J348"/>
  <c i="3" r="J279"/>
  <c i="6" r="J267"/>
  <c r="J92"/>
  <c i="7" r="J356"/>
  <c i="2" r="BK97"/>
  <c i="3" r="J188"/>
  <c i="4" r="BK223"/>
  <c r="J98"/>
  <c i="5" r="BK123"/>
  <c i="7" r="BK412"/>
  <c r="BK277"/>
  <c i="9" r="BK144"/>
  <c r="BK239"/>
  <c i="3" r="BK297"/>
  <c i="4" r="BK416"/>
  <c i="5" r="J124"/>
  <c i="7" r="J334"/>
  <c i="8" r="J166"/>
  <c i="4" r="J319"/>
  <c r="J223"/>
  <c i="6" r="BK220"/>
  <c i="5" r="BK87"/>
  <c i="6" r="BK285"/>
  <c i="7" r="J310"/>
  <c i="8" r="BK178"/>
  <c i="4" r="J416"/>
  <c i="6" r="J141"/>
  <c i="7" r="BK348"/>
  <c i="9" r="BK233"/>
  <c i="3" r="J118"/>
  <c i="4" r="J275"/>
  <c i="6" r="BK202"/>
  <c i="7" r="BK394"/>
  <c i="9" r="J214"/>
  <c r="J123"/>
  <c i="4" r="BK377"/>
  <c i="5" r="J142"/>
  <c i="7" r="J98"/>
  <c i="3" r="J221"/>
  <c r="BK157"/>
  <c i="4" r="BK284"/>
  <c i="7" r="BK422"/>
  <c i="9" r="BK129"/>
  <c r="BK238"/>
  <c i="3" r="J123"/>
  <c r="J285"/>
  <c i="4" r="BK163"/>
  <c r="J179"/>
  <c i="5" r="J152"/>
  <c i="6" r="BK276"/>
  <c r="J208"/>
  <c i="7" r="BK285"/>
  <c i="8" r="J91"/>
  <c i="9" r="BK230"/>
  <c i="7" r="J226"/>
  <c r="J443"/>
  <c i="2" r="J90"/>
  <c i="3" r="BK137"/>
  <c r="BK322"/>
  <c r="J322"/>
  <c r="BK256"/>
  <c i="4" r="J311"/>
  <c i="5" r="J90"/>
  <c r="J139"/>
  <c i="6" r="BK191"/>
  <c i="7" r="J95"/>
  <c r="J314"/>
  <c i="3" r="BK190"/>
  <c r="J181"/>
  <c i="4" r="J129"/>
  <c i="5" r="J80"/>
  <c i="7" r="J271"/>
  <c r="J294"/>
  <c r="BK228"/>
  <c i="8" r="J265"/>
  <c i="9" r="BK229"/>
  <c i="3" r="BK106"/>
  <c i="4" r="J188"/>
  <c i="5" r="J102"/>
  <c i="6" r="BK282"/>
  <c i="7" r="BK310"/>
  <c i="3" r="BK208"/>
  <c i="4" r="BK322"/>
  <c r="BK160"/>
  <c i="6" r="J276"/>
  <c i="7" r="J394"/>
  <c r="BK102"/>
  <c r="BK106"/>
  <c i="9" r="BK210"/>
  <c i="3" r="BK273"/>
  <c r="BK271"/>
  <c i="4" r="J422"/>
  <c i="5" r="J105"/>
  <c i="7" r="J209"/>
  <c i="8" r="BK218"/>
  <c i="9" r="J238"/>
  <c i="3" r="BK116"/>
  <c i="4" r="BK208"/>
  <c r="J395"/>
  <c i="5" r="J118"/>
  <c i="7" r="J403"/>
  <c i="8" r="BK88"/>
  <c i="3" r="BK258"/>
  <c i="4" r="J131"/>
  <c r="BK256"/>
  <c i="5" r="J82"/>
  <c i="7" r="J267"/>
  <c i="9" r="J153"/>
  <c r="J108"/>
  <c r="BK235"/>
  <c i="3" r="J271"/>
  <c r="BK150"/>
  <c r="J159"/>
  <c i="4" r="BK240"/>
  <c r="J381"/>
  <c r="J274"/>
  <c r="J303"/>
  <c r="J384"/>
  <c i="5" r="J133"/>
  <c i="6" r="J280"/>
  <c r="J210"/>
  <c r="BK175"/>
  <c i="7" r="BK287"/>
  <c i="8" r="J126"/>
  <c i="4" r="J282"/>
  <c r="BK190"/>
  <c i="6" r="J240"/>
  <c i="7" r="BK220"/>
  <c r="J247"/>
  <c r="BK290"/>
  <c i="9" r="J198"/>
  <c r="J144"/>
  <c i="2" r="BK92"/>
  <c i="3" r="J90"/>
  <c i="4" r="BK420"/>
  <c i="5" r="J103"/>
  <c i="6" r="BK198"/>
  <c i="7" r="BK253"/>
  <c i="9" r="BK127"/>
  <c i="4" r="J189"/>
  <c r="J455"/>
  <c r="J318"/>
  <c i="6" r="BK271"/>
  <c i="7" r="BK318"/>
  <c i="8" r="J213"/>
  <c i="9" r="BK148"/>
  <c i="3" r="BK140"/>
  <c r="BK165"/>
  <c r="BK90"/>
  <c i="4" r="BK435"/>
  <c i="6" r="BK208"/>
  <c i="7" r="J424"/>
  <c r="J285"/>
  <c i="8" r="J106"/>
  <c i="9" r="J151"/>
  <c i="3" r="BK162"/>
  <c r="J168"/>
  <c r="BK275"/>
  <c i="4" r="BK311"/>
  <c i="5" r="BK104"/>
  <c r="BK122"/>
  <c i="6" r="J110"/>
  <c i="7" r="J211"/>
  <c r="BK214"/>
  <c i="9" r="J169"/>
  <c i="3" r="J201"/>
  <c i="4" r="J175"/>
  <c i="5" r="J125"/>
  <c i="6" r="BK253"/>
  <c i="4" r="J96"/>
  <c i="7" r="BK312"/>
  <c r="J146"/>
  <c i="8" r="J102"/>
  <c i="3" r="BK177"/>
  <c i="4" r="J312"/>
  <c i="5" r="BK80"/>
  <c i="7" r="BK306"/>
  <c i="8" r="BK184"/>
  <c i="9" r="J232"/>
  <c i="4" r="BK354"/>
  <c r="J183"/>
  <c i="5" r="J137"/>
  <c i="6" r="J307"/>
  <c r="BK94"/>
  <c i="7" r="BK354"/>
  <c i="8" r="J95"/>
  <c i="3" r="BK159"/>
  <c i="4" r="BK282"/>
  <c i="8" r="J216"/>
  <c i="9" r="J241"/>
  <c i="4" r="J322"/>
  <c r="BK238"/>
  <c i="5" r="J119"/>
  <c i="6" r="BK231"/>
  <c i="7" r="J257"/>
  <c r="J299"/>
  <c r="BK202"/>
  <c i="8" r="BK255"/>
  <c i="3" r="J202"/>
  <c i="4" r="J116"/>
  <c r="BK189"/>
  <c i="5" r="BK143"/>
  <c r="BK110"/>
  <c i="7" r="J273"/>
  <c i="8" r="BK269"/>
  <c i="3" r="J222"/>
  <c i="4" r="J168"/>
  <c i="5" r="J140"/>
  <c i="7" r="J410"/>
  <c r="J183"/>
  <c i="8" r="J176"/>
  <c i="9" r="BK198"/>
  <c r="J163"/>
  <c i="3" r="J129"/>
  <c r="J120"/>
  <c i="4" r="BK441"/>
  <c r="BK301"/>
  <c r="BK268"/>
  <c r="BK318"/>
  <c r="J430"/>
  <c r="J323"/>
  <c r="BK200"/>
  <c i="6" r="BK263"/>
  <c i="7" r="J137"/>
  <c r="J287"/>
  <c i="9" r="J206"/>
  <c i="3" r="J243"/>
  <c i="4" r="J391"/>
  <c r="BK373"/>
  <c r="BK328"/>
  <c i="5" r="J83"/>
  <c i="6" r="J271"/>
  <c i="7" r="J202"/>
  <c i="8" r="J178"/>
  <c i="9" r="J230"/>
  <c i="3" r="J143"/>
  <c i="4" r="BK271"/>
  <c r="BK391"/>
  <c i="5" r="BK106"/>
  <c i="6" r="J198"/>
  <c i="7" r="J326"/>
  <c r="BK336"/>
  <c i="9" r="BK100"/>
  <c i="3" r="BK172"/>
  <c r="BK92"/>
  <c r="J137"/>
  <c r="BK200"/>
  <c r="BK127"/>
  <c i="4" r="J185"/>
  <c i="5" r="BK85"/>
  <c r="BK107"/>
  <c i="6" r="J220"/>
  <c i="7" r="J88"/>
  <c r="BK243"/>
  <c i="8" r="J251"/>
  <c i="3" r="BK288"/>
  <c r="J153"/>
  <c i="4" r="J194"/>
  <c r="BK266"/>
  <c i="5" r="J138"/>
  <c i="6" r="BK137"/>
  <c i="8" r="J186"/>
  <c i="9" r="J210"/>
  <c i="4" r="J301"/>
  <c r="BK173"/>
  <c i="5" r="J120"/>
  <c r="J100"/>
  <c i="6" r="J231"/>
  <c i="7" r="J223"/>
  <c r="BK362"/>
  <c r="BK237"/>
  <c i="8" r="J207"/>
  <c i="3" r="BK196"/>
  <c i="4" r="BK205"/>
  <c i="7" r="J380"/>
  <c r="BK301"/>
  <c i="9" r="J167"/>
  <c r="J112"/>
  <c i="3" r="J192"/>
  <c i="4" r="BK352"/>
  <c r="BK181"/>
  <c i="5" r="BK134"/>
  <c i="8" r="BK265"/>
  <c i="2" r="J87"/>
  <c i="4" r="BK105"/>
  <c r="J192"/>
  <c i="6" r="J235"/>
  <c i="7" r="J198"/>
  <c i="9" r="BK104"/>
  <c i="3" r="J315"/>
  <c r="BK96"/>
  <c r="J146"/>
  <c i="4" r="BK127"/>
  <c r="BK444"/>
  <c i="5" r="J96"/>
  <c r="BK100"/>
  <c i="7" r="J251"/>
  <c r="BK373"/>
  <c i="8" r="J138"/>
  <c i="9" r="BK167"/>
  <c i="2" r="J88"/>
  <c i="3" r="BK193"/>
  <c i="4" r="J324"/>
  <c r="BK287"/>
  <c i="5" r="BK141"/>
  <c i="7" r="BK297"/>
  <c r="J344"/>
  <c i="8" r="BK157"/>
  <c i="4" r="J181"/>
  <c r="BK202"/>
  <c i="7" r="BK269"/>
  <c i="9" r="BK217"/>
  <c i="3" r="J116"/>
  <c r="BK146"/>
  <c r="J186"/>
  <c i="4" r="BK339"/>
  <c r="J217"/>
  <c r="J339"/>
  <c i="5" r="BK142"/>
  <c r="BK102"/>
  <c i="6" r="BK216"/>
  <c i="8" r="J255"/>
  <c i="3" r="J193"/>
  <c i="4" r="J196"/>
  <c i="5" r="J130"/>
  <c i="6" r="J107"/>
  <c i="7" r="J218"/>
  <c i="8" r="BK238"/>
  <c r="BK102"/>
  <c i="9" r="J233"/>
  <c i="3" r="BK102"/>
  <c i="4" r="J268"/>
  <c i="6" r="J188"/>
  <c r="BK97"/>
  <c i="7" r="J362"/>
  <c i="8" r="BK193"/>
  <c i="9" r="J114"/>
  <c i="4" r="BK103"/>
  <c r="J288"/>
  <c r="BK116"/>
  <c i="6" r="J124"/>
  <c i="7" r="J428"/>
  <c i="8" r="J195"/>
  <c i="9" r="BK138"/>
  <c i="3" r="J111"/>
  <c r="J247"/>
  <c i="4" r="J373"/>
  <c r="J200"/>
  <c i="5" r="BK120"/>
  <c i="7" r="BK388"/>
  <c r="BK299"/>
  <c i="8" r="J203"/>
  <c i="9" r="BK202"/>
  <c r="J158"/>
  <c i="3" r="BK175"/>
  <c r="J226"/>
  <c i="4" r="BK226"/>
  <c r="BK438"/>
  <c i="5" r="BK89"/>
  <c r="BK144"/>
  <c i="6" r="J299"/>
  <c i="7" r="BK91"/>
  <c i="9" r="BK123"/>
  <c i="3" r="BK181"/>
  <c i="4" r="J256"/>
  <c i="5" r="J113"/>
  <c i="6" r="BK233"/>
  <c i="5" r="J109"/>
  <c i="6" r="J100"/>
  <c i="7" r="BK149"/>
  <c i="8" r="J241"/>
  <c i="3" r="J269"/>
  <c r="BK285"/>
  <c i="4" r="J212"/>
  <c i="5" r="J101"/>
  <c r="J106"/>
  <c i="7" r="BK209"/>
  <c i="8" r="J141"/>
  <c i="9" r="BK171"/>
  <c i="3" r="BK227"/>
  <c i="4" r="BK179"/>
  <c r="J379"/>
  <c i="6" r="J265"/>
  <c i="7" r="BK261"/>
  <c r="BK247"/>
  <c i="2" r="J97"/>
  <c i="4" r="J107"/>
  <c i="6" r="J237"/>
  <c i="7" r="BK334"/>
  <c i="9" r="J176"/>
  <c i="3" r="J100"/>
  <c i="4" r="BK217"/>
  <c i="5" r="J111"/>
  <c i="6" r="BK222"/>
  <c i="7" r="BK416"/>
  <c i="4" r="J112"/>
  <c i="6" r="BK181"/>
  <c i="7" r="J149"/>
  <c r="BK382"/>
  <c r="BK292"/>
  <c i="2" r="F36"/>
  <c i="7" r="J371"/>
  <c r="BK366"/>
  <c i="8" r="BK173"/>
  <c i="9" r="BK224"/>
  <c i="2" r="J93"/>
  <c i="3" r="J275"/>
  <c i="4" r="J199"/>
  <c i="7" r="BK344"/>
  <c r="BK263"/>
  <c i="4" r="BK315"/>
  <c r="BK274"/>
  <c r="J141"/>
  <c i="5" r="BK97"/>
  <c i="7" r="BK380"/>
  <c i="3" r="J251"/>
  <c i="4" r="J341"/>
  <c i="5" r="BK91"/>
  <c i="7" r="J385"/>
  <c i="3" r="J208"/>
  <c r="J177"/>
  <c i="4" r="BK203"/>
  <c i="7" r="J420"/>
  <c r="BK198"/>
  <c i="8" r="BK116"/>
  <c i="9" r="BK221"/>
  <c i="3" r="BK235"/>
  <c r="J258"/>
  <c r="J199"/>
  <c i="4" r="J154"/>
  <c i="5" r="BK96"/>
  <c i="6" r="J259"/>
  <c r="BK130"/>
  <c i="7" r="J432"/>
  <c i="9" r="BK112"/>
  <c i="2" r="J92"/>
  <c i="3" r="BK199"/>
  <c r="J235"/>
  <c r="J253"/>
  <c i="4" r="BK384"/>
  <c r="BK317"/>
  <c i="5" r="J143"/>
  <c r="BK140"/>
  <c i="6" r="J243"/>
  <c i="3" r="BK222"/>
  <c r="J256"/>
  <c i="4" r="BK320"/>
  <c r="BK283"/>
  <c i="7" r="J175"/>
  <c i="9" r="BK232"/>
  <c r="J221"/>
  <c i="4" r="BK234"/>
  <c r="BK188"/>
  <c r="J145"/>
  <c i="5" r="BK83"/>
  <c i="6" r="J104"/>
  <c i="7" r="BK183"/>
  <c i="8" r="BK181"/>
  <c i="4" r="J425"/>
  <c i="6" r="BK156"/>
  <c i="8" r="BK176"/>
  <c i="9" r="BK184"/>
  <c i="4" r="BK446"/>
  <c i="6" r="J133"/>
  <c i="8" r="J238"/>
  <c i="3" r="BK245"/>
  <c i="4" r="J317"/>
  <c i="6" r="BK204"/>
  <c i="7" r="J332"/>
  <c r="BK122"/>
  <c i="2" r="J99"/>
  <c i="3" r="BK134"/>
  <c i="4" r="BK289"/>
  <c r="BK393"/>
  <c i="5" r="BK98"/>
  <c i="7" r="BK338"/>
  <c r="BK391"/>
  <c i="5" r="BK150"/>
  <c i="8" r="BK229"/>
  <c i="4" r="BK110"/>
  <c i="6" r="BK237"/>
  <c i="7" r="BK251"/>
  <c i="8" r="J184"/>
  <c i="3" r="J273"/>
  <c i="4" r="J266"/>
  <c i="5" r="J136"/>
  <c i="6" r="J288"/>
  <c i="7" r="BK303"/>
  <c i="8" r="BK129"/>
  <c i="9" r="J215"/>
  <c i="4" r="BK209"/>
  <c r="BK275"/>
  <c r="BK170"/>
  <c i="6" r="J214"/>
  <c i="7" r="BK400"/>
  <c i="9" r="BK151"/>
  <c i="3" r="BK277"/>
  <c r="J140"/>
  <c i="4" r="J208"/>
  <c i="5" r="J117"/>
  <c i="7" r="J422"/>
  <c r="J279"/>
  <c i="9" r="J184"/>
  <c i="3" r="BK251"/>
  <c r="J190"/>
  <c i="4" r="BK100"/>
  <c i="5" r="BK95"/>
  <c i="3" r="J157"/>
  <c i="4" r="BK112"/>
  <c i="6" r="J295"/>
  <c i="7" r="J412"/>
  <c r="J297"/>
  <c i="9" r="BK194"/>
  <c i="3" r="J223"/>
  <c r="BK269"/>
  <c r="J196"/>
  <c r="J165"/>
  <c i="4" r="BK298"/>
  <c r="J93"/>
  <c i="5" r="BK103"/>
  <c i="6" r="BK169"/>
  <c i="7" r="J255"/>
  <c r="BK281"/>
  <c i="3" r="J288"/>
  <c r="BK168"/>
  <c r="BK186"/>
  <c i="4" r="J150"/>
  <c r="BK252"/>
  <c i="5" r="BK128"/>
  <c i="7" r="BK257"/>
  <c i="8" r="BK232"/>
  <c r="BK209"/>
  <c i="9" r="J222"/>
  <c i="2" r="BK94"/>
  <c i="4" r="J190"/>
  <c r="J173"/>
  <c i="5" r="BK94"/>
  <c r="BK112"/>
  <c i="6" r="J202"/>
  <c i="7" r="J376"/>
  <c r="BK226"/>
  <c r="J303"/>
  <c i="8" r="J229"/>
  <c i="3" r="J225"/>
  <c i="4" r="J236"/>
  <c r="J420"/>
  <c i="7" r="J125"/>
  <c r="J321"/>
  <c i="8" r="J157"/>
  <c i="9" r="J155"/>
  <c i="3" r="BK315"/>
  <c i="4" r="J226"/>
  <c r="J400"/>
  <c i="5" r="BK149"/>
  <c i="6" r="J251"/>
  <c i="8" r="J227"/>
  <c i="4" r="J114"/>
  <c r="BK286"/>
  <c i="5" r="J86"/>
  <c i="6" r="BK295"/>
  <c i="7" r="BK410"/>
  <c r="J308"/>
  <c r="J338"/>
  <c i="9" r="J212"/>
  <c i="3" r="J131"/>
  <c r="BK253"/>
  <c i="4" r="J197"/>
  <c r="J234"/>
  <c r="J163"/>
  <c i="5" r="J141"/>
  <c r="J104"/>
  <c i="7" r="J106"/>
  <c i="8" r="J201"/>
  <c i="9" r="BK173"/>
  <c r="J207"/>
  <c i="3" r="J328"/>
  <c r="BK328"/>
  <c i="4" r="BK134"/>
  <c i="5" r="BK109"/>
  <c r="J115"/>
  <c i="7" r="J269"/>
  <c r="BK273"/>
  <c i="2" r="BK90"/>
  <c i="4" r="J315"/>
  <c r="BK455"/>
  <c i="5" r="BK118"/>
  <c i="7" r="J214"/>
  <c i="9" r="BK227"/>
  <c r="J208"/>
  <c i="3" r="J94"/>
  <c r="BK231"/>
  <c i="4" r="BK379"/>
  <c r="J139"/>
  <c r="BK150"/>
  <c r="J444"/>
  <c i="5" r="J98"/>
  <c r="BK114"/>
  <c i="6" r="BK257"/>
  <c i="7" r="J397"/>
  <c i="8" r="J173"/>
  <c i="4" r="J287"/>
  <c r="BK215"/>
  <c i="6" r="J216"/>
  <c i="7" r="BK218"/>
  <c i="8" r="J262"/>
  <c i="9" r="BK114"/>
  <c r="BK142"/>
  <c i="3" r="BK188"/>
  <c i="4" r="BK211"/>
  <c r="BK324"/>
  <c i="6" r="BK255"/>
  <c i="7" r="BK435"/>
  <c i="8" r="J129"/>
  <c i="9" r="BK236"/>
  <c i="4" r="J284"/>
  <c r="BK114"/>
  <c i="5" r="J132"/>
  <c i="7" r="BK424"/>
  <c i="8" r="BK241"/>
  <c i="9" r="BK204"/>
  <c i="2" r="BK86"/>
  <c i="3" r="BK111"/>
  <c i="4" r="BK272"/>
  <c i="5" r="BK113"/>
  <c i="6" r="BK110"/>
  <c i="7" r="J194"/>
  <c r="J350"/>
  <c i="3" r="BK247"/>
  <c i="4" r="J328"/>
  <c r="BK341"/>
  <c i="5" r="J135"/>
  <c r="BK117"/>
  <c i="7" r="BK332"/>
  <c r="J102"/>
  <c i="8" r="BK216"/>
  <c i="9" r="BK188"/>
  <c i="2" l="1" r="R96"/>
  <c i="3" r="P207"/>
  <c i="4" r="BK314"/>
  <c r="J314"/>
  <c r="J66"/>
  <c i="7" r="T185"/>
  <c i="2" r="BK91"/>
  <c r="J91"/>
  <c r="J62"/>
  <c i="3" r="T89"/>
  <c r="T296"/>
  <c i="4" r="BK267"/>
  <c r="J267"/>
  <c r="J65"/>
  <c i="6" r="P187"/>
  <c i="8" r="T87"/>
  <c i="2" r="T96"/>
  <c i="3" r="P164"/>
  <c i="4" r="P90"/>
  <c r="P214"/>
  <c i="5" r="P79"/>
  <c i="1" r="AU58"/>
  <c i="6" r="BK88"/>
  <c r="J88"/>
  <c r="J61"/>
  <c r="R294"/>
  <c i="7" r="R87"/>
  <c i="3" r="BK207"/>
  <c r="J207"/>
  <c r="J65"/>
  <c i="4" r="P222"/>
  <c i="5" r="BK79"/>
  <c r="J79"/>
  <c i="6" r="BK187"/>
  <c r="J187"/>
  <c r="J63"/>
  <c i="7" r="T201"/>
  <c i="2" r="P96"/>
  <c i="3" r="BK185"/>
  <c r="J185"/>
  <c r="J64"/>
  <c r="P325"/>
  <c i="4" r="R222"/>
  <c i="6" r="P168"/>
  <c r="BK284"/>
  <c r="J284"/>
  <c r="J64"/>
  <c i="7" r="T87"/>
  <c i="8" r="R87"/>
  <c r="P261"/>
  <c i="4" r="R267"/>
  <c r="P452"/>
  <c i="7" r="R185"/>
  <c i="3" r="BK89"/>
  <c r="T164"/>
  <c r="BK325"/>
  <c r="J325"/>
  <c r="J67"/>
  <c i="4" r="BK222"/>
  <c r="J222"/>
  <c r="J64"/>
  <c r="R424"/>
  <c i="6" r="T88"/>
  <c r="P294"/>
  <c i="7" r="P87"/>
  <c i="9" r="R168"/>
  <c i="2" r="BK96"/>
  <c r="J96"/>
  <c r="J63"/>
  <c i="3" r="R89"/>
  <c r="P296"/>
  <c i="4" r="BK90"/>
  <c r="BK214"/>
  <c r="J214"/>
  <c r="J62"/>
  <c r="BK424"/>
  <c r="J424"/>
  <c r="J67"/>
  <c i="6" r="R168"/>
  <c r="T284"/>
  <c i="7" r="P185"/>
  <c i="9" r="R91"/>
  <c r="BK162"/>
  <c r="J162"/>
  <c r="J63"/>
  <c r="BK175"/>
  <c r="J175"/>
  <c r="J65"/>
  <c i="3" r="R185"/>
  <c r="R325"/>
  <c i="4" r="P314"/>
  <c r="R452"/>
  <c i="5" r="R79"/>
  <c i="7" r="BK201"/>
  <c r="J201"/>
  <c r="J63"/>
  <c i="8" r="P172"/>
  <c r="R261"/>
  <c i="9" r="T162"/>
  <c r="T168"/>
  <c r="P175"/>
  <c i="3" r="BK164"/>
  <c r="J164"/>
  <c r="J63"/>
  <c r="P185"/>
  <c r="T325"/>
  <c i="4" r="R90"/>
  <c r="R214"/>
  <c r="P424"/>
  <c i="6" r="R88"/>
  <c r="P284"/>
  <c i="8" r="R172"/>
  <c i="9" r="BK183"/>
  <c r="J183"/>
  <c r="J67"/>
  <c i="3" r="R207"/>
  <c i="4" r="T314"/>
  <c i="6" r="T168"/>
  <c r="R284"/>
  <c i="7" r="BK87"/>
  <c i="8" r="BK172"/>
  <c r="J172"/>
  <c r="J63"/>
  <c r="T261"/>
  <c i="9" r="P162"/>
  <c r="R175"/>
  <c i="2" r="T91"/>
  <c r="T85"/>
  <c r="T84"/>
  <c r="T83"/>
  <c i="3" r="P89"/>
  <c r="P88"/>
  <c r="P87"/>
  <c i="1" r="AU56"/>
  <c i="3" r="BK296"/>
  <c r="J296"/>
  <c r="J66"/>
  <c i="4" r="P267"/>
  <c i="6" r="R187"/>
  <c i="7" r="P201"/>
  <c i="8" r="P87"/>
  <c r="P86"/>
  <c r="P85"/>
  <c i="1" r="AU61"/>
  <c i="8" r="BK261"/>
  <c r="J261"/>
  <c r="J64"/>
  <c i="9" r="BK91"/>
  <c r="J91"/>
  <c r="J61"/>
  <c r="P168"/>
  <c r="T175"/>
  <c i="2" r="R91"/>
  <c r="R85"/>
  <c r="R84"/>
  <c r="R83"/>
  <c i="3" r="R164"/>
  <c i="4" r="T267"/>
  <c r="BK452"/>
  <c r="J452"/>
  <c r="J68"/>
  <c i="6" r="P88"/>
  <c r="P87"/>
  <c r="P86"/>
  <c i="1" r="AU59"/>
  <c i="6" r="T294"/>
  <c i="7" r="R201"/>
  <c i="9" r="P91"/>
  <c r="P90"/>
  <c r="P183"/>
  <c r="P182"/>
  <c i="3" r="T185"/>
  <c i="4" r="R314"/>
  <c r="T452"/>
  <c i="6" r="T187"/>
  <c i="9" r="T91"/>
  <c r="T90"/>
  <c r="T89"/>
  <c r="BK168"/>
  <c r="J168"/>
  <c r="J64"/>
  <c r="T183"/>
  <c r="T182"/>
  <c i="3" r="R296"/>
  <c i="4" r="T90"/>
  <c r="T89"/>
  <c r="T88"/>
  <c r="T214"/>
  <c r="T424"/>
  <c i="8" r="BK87"/>
  <c r="J87"/>
  <c r="J61"/>
  <c i="2" r="P91"/>
  <c r="P85"/>
  <c r="P84"/>
  <c r="P83"/>
  <c i="1" r="AU55"/>
  <c i="3" r="T207"/>
  <c i="4" r="T222"/>
  <c i="5" r="T79"/>
  <c i="6" r="BK168"/>
  <c r="J168"/>
  <c r="J62"/>
  <c r="BK294"/>
  <c r="J294"/>
  <c r="J65"/>
  <c i="7" r="BK185"/>
  <c r="J185"/>
  <c r="J62"/>
  <c i="8" r="T172"/>
  <c i="9" r="R162"/>
  <c r="R183"/>
  <c r="R182"/>
  <c i="6" r="BK306"/>
  <c r="J306"/>
  <c r="J66"/>
  <c i="4" r="BK218"/>
  <c r="J218"/>
  <c r="J63"/>
  <c i="7" r="BK442"/>
  <c r="J442"/>
  <c r="J65"/>
  <c i="2" r="BK85"/>
  <c r="BK84"/>
  <c r="BK83"/>
  <c r="J83"/>
  <c i="8" r="BK268"/>
  <c r="J268"/>
  <c r="J65"/>
  <c r="BK165"/>
  <c r="J165"/>
  <c r="J62"/>
  <c i="3" r="BK161"/>
  <c r="J161"/>
  <c r="J62"/>
  <c i="7" r="BK438"/>
  <c r="J438"/>
  <c r="J64"/>
  <c i="9" r="BK157"/>
  <c r="J157"/>
  <c r="J62"/>
  <c r="BK246"/>
  <c r="J246"/>
  <c r="J69"/>
  <c r="J55"/>
  <c r="F54"/>
  <c r="BE127"/>
  <c r="BE134"/>
  <c r="BE188"/>
  <c r="BE235"/>
  <c r="BE163"/>
  <c r="BE169"/>
  <c r="BE184"/>
  <c r="BE243"/>
  <c r="E79"/>
  <c r="F86"/>
  <c r="BE114"/>
  <c r="BE123"/>
  <c r="BE204"/>
  <c r="BE208"/>
  <c r="BE211"/>
  <c r="BE212"/>
  <c r="BE236"/>
  <c r="BE247"/>
  <c r="BE104"/>
  <c r="BE144"/>
  <c r="BE151"/>
  <c r="BE171"/>
  <c r="BE180"/>
  <c r="BE229"/>
  <c r="BE238"/>
  <c r="BE239"/>
  <c r="BE241"/>
  <c r="J85"/>
  <c r="BE142"/>
  <c r="BE158"/>
  <c r="BE167"/>
  <c r="BE194"/>
  <c r="BE232"/>
  <c r="BE233"/>
  <c r="BE153"/>
  <c r="BE173"/>
  <c r="BE192"/>
  <c r="BE206"/>
  <c r="BE222"/>
  <c i="8" r="BK86"/>
  <c r="BK85"/>
  <c r="J85"/>
  <c r="J59"/>
  <c i="9" r="J52"/>
  <c r="BE112"/>
  <c r="BE118"/>
  <c r="BE129"/>
  <c r="BE138"/>
  <c r="BE155"/>
  <c r="BE203"/>
  <c r="BE198"/>
  <c r="BE227"/>
  <c r="BE92"/>
  <c r="BE148"/>
  <c r="BE176"/>
  <c r="BE210"/>
  <c r="BE217"/>
  <c r="BE230"/>
  <c r="BE100"/>
  <c r="BE108"/>
  <c r="BE200"/>
  <c r="BE207"/>
  <c r="BE96"/>
  <c r="BE202"/>
  <c r="BE214"/>
  <c r="BE215"/>
  <c r="BE221"/>
  <c r="BE224"/>
  <c i="8" r="J52"/>
  <c r="BE141"/>
  <c r="BE178"/>
  <c r="BE222"/>
  <c r="BE224"/>
  <c r="E48"/>
  <c r="BE195"/>
  <c r="BE203"/>
  <c r="BE213"/>
  <c r="BE229"/>
  <c r="BE232"/>
  <c r="BE129"/>
  <c r="BE173"/>
  <c r="BE184"/>
  <c r="BE119"/>
  <c r="BE197"/>
  <c i="7" r="J87"/>
  <c r="J61"/>
  <c i="8" r="F82"/>
  <c r="BE88"/>
  <c r="BE95"/>
  <c r="BE106"/>
  <c r="BE134"/>
  <c r="BE138"/>
  <c r="BE186"/>
  <c r="BE207"/>
  <c r="BE189"/>
  <c r="BE91"/>
  <c r="BE116"/>
  <c r="BE166"/>
  <c r="BE181"/>
  <c r="BE193"/>
  <c r="BE211"/>
  <c r="BE98"/>
  <c r="BE102"/>
  <c r="BE157"/>
  <c r="BE238"/>
  <c r="BE201"/>
  <c r="BE218"/>
  <c r="BE247"/>
  <c r="BE251"/>
  <c r="BE258"/>
  <c r="BE262"/>
  <c r="BE265"/>
  <c r="BE126"/>
  <c r="BE163"/>
  <c r="BE176"/>
  <c r="BE216"/>
  <c r="BE241"/>
  <c r="BE245"/>
  <c r="BE209"/>
  <c r="BE227"/>
  <c r="BE235"/>
  <c r="BE255"/>
  <c r="BE269"/>
  <c i="7" r="BE228"/>
  <c r="BE243"/>
  <c r="BE247"/>
  <c r="BE269"/>
  <c r="BE277"/>
  <c r="BE299"/>
  <c r="J79"/>
  <c r="BE91"/>
  <c r="BE223"/>
  <c r="BE285"/>
  <c r="BE122"/>
  <c r="BE198"/>
  <c r="BE249"/>
  <c r="BE267"/>
  <c r="BE301"/>
  <c r="BE312"/>
  <c r="BE334"/>
  <c r="BE380"/>
  <c r="BE263"/>
  <c r="BE271"/>
  <c r="BE376"/>
  <c r="E75"/>
  <c r="BE134"/>
  <c r="BE362"/>
  <c r="F82"/>
  <c r="BE137"/>
  <c r="BE146"/>
  <c r="BE205"/>
  <c r="BE326"/>
  <c r="BE88"/>
  <c r="BE95"/>
  <c r="BE142"/>
  <c r="BE183"/>
  <c r="BE194"/>
  <c r="BE218"/>
  <c r="BE281"/>
  <c r="BE366"/>
  <c r="BE102"/>
  <c r="BE220"/>
  <c r="BE231"/>
  <c r="BE237"/>
  <c r="BE261"/>
  <c r="BE279"/>
  <c r="BE328"/>
  <c r="BE371"/>
  <c r="BE186"/>
  <c r="BE214"/>
  <c r="BE332"/>
  <c r="BE125"/>
  <c r="BE149"/>
  <c r="BE175"/>
  <c r="BE211"/>
  <c r="BE226"/>
  <c r="BE251"/>
  <c r="BE257"/>
  <c r="BE318"/>
  <c r="BE338"/>
  <c r="BE354"/>
  <c r="BE106"/>
  <c r="BE235"/>
  <c r="BE241"/>
  <c r="BE310"/>
  <c i="6" r="BK87"/>
  <c r="BK86"/>
  <c r="J86"/>
  <c r="J59"/>
  <c i="7" r="BE273"/>
  <c r="BE321"/>
  <c r="BE360"/>
  <c r="BE382"/>
  <c r="BE306"/>
  <c r="BE308"/>
  <c r="BE314"/>
  <c r="BE342"/>
  <c r="BE344"/>
  <c r="BE356"/>
  <c r="BE412"/>
  <c r="BE420"/>
  <c r="BE422"/>
  <c r="BE428"/>
  <c r="BE432"/>
  <c r="BE439"/>
  <c r="BE368"/>
  <c r="BE373"/>
  <c r="BE394"/>
  <c r="BE400"/>
  <c r="BE406"/>
  <c r="BE209"/>
  <c r="BE287"/>
  <c r="BE292"/>
  <c r="BE294"/>
  <c r="BE297"/>
  <c r="BE350"/>
  <c r="BE388"/>
  <c r="BE403"/>
  <c r="BE424"/>
  <c r="BE443"/>
  <c r="BE98"/>
  <c r="BE202"/>
  <c r="BE253"/>
  <c r="BE255"/>
  <c r="BE290"/>
  <c r="BE303"/>
  <c r="BE336"/>
  <c r="BE348"/>
  <c r="BE385"/>
  <c r="BE391"/>
  <c r="BE397"/>
  <c r="BE410"/>
  <c r="BE416"/>
  <c r="BE435"/>
  <c i="6" r="J52"/>
  <c r="BE94"/>
  <c r="BE104"/>
  <c r="BE124"/>
  <c r="BE169"/>
  <c i="5" r="J59"/>
  <c i="6" r="F55"/>
  <c r="E76"/>
  <c r="BE137"/>
  <c r="BE144"/>
  <c r="BE100"/>
  <c r="BE130"/>
  <c r="BE121"/>
  <c r="BE89"/>
  <c r="BE175"/>
  <c r="BE133"/>
  <c r="BE164"/>
  <c r="BE188"/>
  <c r="BE156"/>
  <c r="BE214"/>
  <c r="BE220"/>
  <c r="BE257"/>
  <c r="BE282"/>
  <c r="BE299"/>
  <c r="BE92"/>
  <c r="BE107"/>
  <c r="BE196"/>
  <c r="BE202"/>
  <c r="BE208"/>
  <c r="BE216"/>
  <c r="BE222"/>
  <c r="BE231"/>
  <c r="BE235"/>
  <c r="BE261"/>
  <c r="BE269"/>
  <c r="BE280"/>
  <c r="BE285"/>
  <c r="BE97"/>
  <c r="BE110"/>
  <c r="BE181"/>
  <c r="BE204"/>
  <c r="BE210"/>
  <c r="BE225"/>
  <c r="BE229"/>
  <c r="BE237"/>
  <c r="BE240"/>
  <c r="BE243"/>
  <c r="BE247"/>
  <c r="BE251"/>
  <c r="BE259"/>
  <c r="BE265"/>
  <c r="BE267"/>
  <c r="BE271"/>
  <c r="BE276"/>
  <c r="BE291"/>
  <c r="BE295"/>
  <c r="BE141"/>
  <c r="BE191"/>
  <c r="BE198"/>
  <c r="BE233"/>
  <c r="BE253"/>
  <c r="BE255"/>
  <c r="BE263"/>
  <c r="BE273"/>
  <c r="BE288"/>
  <c r="BE303"/>
  <c r="BE307"/>
  <c i="5" r="F75"/>
  <c r="BE81"/>
  <c r="BE107"/>
  <c r="BE109"/>
  <c r="BE112"/>
  <c i="4" r="J90"/>
  <c r="J61"/>
  <c i="5" r="BE102"/>
  <c r="BE127"/>
  <c r="BE135"/>
  <c r="F55"/>
  <c r="BE80"/>
  <c r="BE101"/>
  <c r="BE106"/>
  <c r="BE113"/>
  <c r="BE141"/>
  <c r="BE148"/>
  <c r="J55"/>
  <c r="BE111"/>
  <c r="BE140"/>
  <c r="BE142"/>
  <c r="BE96"/>
  <c r="BE99"/>
  <c r="BE117"/>
  <c r="BE119"/>
  <c r="BE124"/>
  <c r="BE144"/>
  <c r="BE147"/>
  <c r="J52"/>
  <c r="E69"/>
  <c r="BE146"/>
  <c r="BE84"/>
  <c r="BE108"/>
  <c r="BE110"/>
  <c r="BE120"/>
  <c r="BE130"/>
  <c r="BE150"/>
  <c r="BE151"/>
  <c r="BE94"/>
  <c r="BE98"/>
  <c r="BE121"/>
  <c r="BE129"/>
  <c r="BE131"/>
  <c r="BE139"/>
  <c r="BE143"/>
  <c r="BE82"/>
  <c r="BE91"/>
  <c r="BE125"/>
  <c r="BE136"/>
  <c r="BE86"/>
  <c r="BE88"/>
  <c r="BE104"/>
  <c r="BE83"/>
  <c r="BE89"/>
  <c r="BE93"/>
  <c r="BE100"/>
  <c r="BE103"/>
  <c r="BE128"/>
  <c r="BE138"/>
  <c r="J54"/>
  <c r="BE85"/>
  <c r="BE92"/>
  <c r="BE97"/>
  <c r="BE105"/>
  <c r="BE114"/>
  <c r="BE126"/>
  <c r="BE149"/>
  <c r="BE152"/>
  <c r="BE145"/>
  <c r="BE90"/>
  <c r="BE115"/>
  <c r="BE122"/>
  <c r="BE116"/>
  <c r="BE118"/>
  <c r="BE123"/>
  <c r="BE132"/>
  <c r="BE134"/>
  <c r="BE87"/>
  <c r="BE95"/>
  <c r="BE133"/>
  <c r="BE137"/>
  <c i="4" r="BE93"/>
  <c r="BE120"/>
  <c r="BE127"/>
  <c r="BE150"/>
  <c r="BE157"/>
  <c r="BE175"/>
  <c r="BE183"/>
  <c r="BE236"/>
  <c r="BE238"/>
  <c r="BE256"/>
  <c r="BE298"/>
  <c r="BE300"/>
  <c r="BE185"/>
  <c r="BE197"/>
  <c r="BE226"/>
  <c r="BE249"/>
  <c r="BE252"/>
  <c r="BE282"/>
  <c r="BE373"/>
  <c r="BE377"/>
  <c r="BE395"/>
  <c r="BE422"/>
  <c r="BE189"/>
  <c r="BE200"/>
  <c r="BE284"/>
  <c r="BE319"/>
  <c r="BE416"/>
  <c r="BE430"/>
  <c r="BE438"/>
  <c r="BE441"/>
  <c r="BE219"/>
  <c r="BE259"/>
  <c r="BE382"/>
  <c r="BE393"/>
  <c r="BE418"/>
  <c r="BE425"/>
  <c r="BE160"/>
  <c r="BE173"/>
  <c r="BE179"/>
  <c r="BE240"/>
  <c r="BE242"/>
  <c r="BE272"/>
  <c r="F85"/>
  <c r="BE112"/>
  <c r="BE129"/>
  <c r="BE145"/>
  <c r="BE154"/>
  <c r="BE163"/>
  <c r="BE199"/>
  <c r="BE203"/>
  <c r="BE217"/>
  <c r="BE274"/>
  <c r="BE288"/>
  <c r="BE310"/>
  <c r="BE352"/>
  <c r="BE407"/>
  <c r="BE420"/>
  <c r="BE453"/>
  <c i="3" r="J89"/>
  <c r="J61"/>
  <c i="4" r="E48"/>
  <c r="BE96"/>
  <c r="BE223"/>
  <c r="BE268"/>
  <c r="BE275"/>
  <c r="BE131"/>
  <c r="BE139"/>
  <c r="BE207"/>
  <c r="BE209"/>
  <c r="BE271"/>
  <c r="BE315"/>
  <c r="BE318"/>
  <c r="BE322"/>
  <c r="BE91"/>
  <c r="BE100"/>
  <c r="BE107"/>
  <c r="BE190"/>
  <c r="BE194"/>
  <c r="BE208"/>
  <c r="BE211"/>
  <c r="BE324"/>
  <c r="BE202"/>
  <c r="BE283"/>
  <c r="BE311"/>
  <c r="BE328"/>
  <c r="BE384"/>
  <c r="BE105"/>
  <c r="BE166"/>
  <c r="BE212"/>
  <c r="BE289"/>
  <c r="BE301"/>
  <c r="BE312"/>
  <c r="BE323"/>
  <c r="BE400"/>
  <c r="BE444"/>
  <c r="BE446"/>
  <c r="J82"/>
  <c r="BE98"/>
  <c r="BE181"/>
  <c r="BE192"/>
  <c r="BE234"/>
  <c r="BE290"/>
  <c r="BE297"/>
  <c r="BE313"/>
  <c r="BE339"/>
  <c r="BE379"/>
  <c r="BE391"/>
  <c r="BE110"/>
  <c r="BE134"/>
  <c r="BE136"/>
  <c r="BE141"/>
  <c r="BE215"/>
  <c r="BE287"/>
  <c r="BE320"/>
  <c r="BE116"/>
  <c r="BE148"/>
  <c r="BE168"/>
  <c r="BE170"/>
  <c r="BE177"/>
  <c r="BE196"/>
  <c r="BE205"/>
  <c r="BE229"/>
  <c r="BE254"/>
  <c r="BE286"/>
  <c r="BE303"/>
  <c r="BE341"/>
  <c r="BE354"/>
  <c r="BE375"/>
  <c r="BE381"/>
  <c r="BE103"/>
  <c r="BE114"/>
  <c r="BE143"/>
  <c r="BE188"/>
  <c r="BE232"/>
  <c r="BE266"/>
  <c r="BE317"/>
  <c r="BE398"/>
  <c r="BE435"/>
  <c r="BE450"/>
  <c r="BE455"/>
  <c i="2" r="J84"/>
  <c r="J60"/>
  <c i="3" r="BE116"/>
  <c r="BE134"/>
  <c r="BE226"/>
  <c r="BE245"/>
  <c r="BE297"/>
  <c r="BE253"/>
  <c r="BE269"/>
  <c r="BE277"/>
  <c i="2" r="J85"/>
  <c r="J61"/>
  <c i="3" r="E48"/>
  <c r="F55"/>
  <c r="BE102"/>
  <c r="BE219"/>
  <c r="BE220"/>
  <c r="BE239"/>
  <c r="BE243"/>
  <c r="BE256"/>
  <c r="BE281"/>
  <c r="BE322"/>
  <c r="BE275"/>
  <c r="BE326"/>
  <c r="BE146"/>
  <c r="BE273"/>
  <c r="BE279"/>
  <c r="BE285"/>
  <c r="BE288"/>
  <c r="BE290"/>
  <c r="BE292"/>
  <c r="BE294"/>
  <c r="BE92"/>
  <c r="BE100"/>
  <c r="BE148"/>
  <c r="BE155"/>
  <c r="BE177"/>
  <c r="BE208"/>
  <c r="BE271"/>
  <c r="BE328"/>
  <c r="BE118"/>
  <c r="BE120"/>
  <c r="BE125"/>
  <c r="BE137"/>
  <c r="BE150"/>
  <c r="BE179"/>
  <c r="BE197"/>
  <c r="BE201"/>
  <c r="BE203"/>
  <c r="BE206"/>
  <c r="BE231"/>
  <c r="BE258"/>
  <c r="BE306"/>
  <c r="BE318"/>
  <c r="BE159"/>
  <c r="BE190"/>
  <c r="BE222"/>
  <c i="2" r="J59"/>
  <c i="3" r="BE123"/>
  <c r="BE143"/>
  <c r="BE170"/>
  <c r="BE192"/>
  <c r="BE221"/>
  <c r="BE223"/>
  <c r="BE225"/>
  <c r="BE172"/>
  <c r="BE200"/>
  <c r="BE205"/>
  <c r="BE162"/>
  <c r="BE175"/>
  <c r="BE202"/>
  <c r="J81"/>
  <c r="BE96"/>
  <c r="BE106"/>
  <c r="BE111"/>
  <c r="BE129"/>
  <c r="BE165"/>
  <c r="BE186"/>
  <c r="BE193"/>
  <c r="BE247"/>
  <c r="BE90"/>
  <c r="BE131"/>
  <c r="BE183"/>
  <c r="BE196"/>
  <c r="BE227"/>
  <c r="BE94"/>
  <c r="BE98"/>
  <c r="BE140"/>
  <c r="BE181"/>
  <c r="BE188"/>
  <c r="BE195"/>
  <c r="BE251"/>
  <c r="BE315"/>
  <c r="BE127"/>
  <c r="BE153"/>
  <c r="BE157"/>
  <c r="BE168"/>
  <c r="BE199"/>
  <c r="BE235"/>
  <c i="2" r="E48"/>
  <c r="J52"/>
  <c r="F54"/>
  <c r="J54"/>
  <c r="BE99"/>
  <c i="1" r="BC55"/>
  <c i="2" r="J55"/>
  <c r="BE90"/>
  <c r="BE89"/>
  <c i="1" r="BB55"/>
  <c i="2" r="F55"/>
  <c r="BE86"/>
  <c r="BE87"/>
  <c r="BE88"/>
  <c r="BE97"/>
  <c i="1" r="BA55"/>
  <c i="2" r="BE92"/>
  <c r="BE93"/>
  <c r="BE94"/>
  <c i="1" r="BD55"/>
  <c i="3" r="F37"/>
  <c i="1" r="BD56"/>
  <c i="5" r="F36"/>
  <c i="1" r="BC58"/>
  <c i="5" r="F37"/>
  <c i="1" r="BD58"/>
  <c i="4" r="F37"/>
  <c i="1" r="BD57"/>
  <c i="6" r="F35"/>
  <c i="1" r="BB59"/>
  <c i="9" r="J34"/>
  <c i="1" r="AW62"/>
  <c i="8" r="J34"/>
  <c i="1" r="AW61"/>
  <c i="3" r="F36"/>
  <c i="1" r="BC56"/>
  <c i="2" r="J34"/>
  <c i="6" r="F34"/>
  <c i="1" r="BA59"/>
  <c i="5" r="J34"/>
  <c i="1" r="AW58"/>
  <c i="9" r="F34"/>
  <c i="1" r="BA62"/>
  <c i="6" r="F37"/>
  <c i="1" r="BD59"/>
  <c i="7" r="F35"/>
  <c i="1" r="BB60"/>
  <c i="9" r="F35"/>
  <c i="1" r="BB62"/>
  <c i="4" r="F34"/>
  <c i="1" r="BA57"/>
  <c i="5" r="J30"/>
  <c i="9" r="F36"/>
  <c i="1" r="BC62"/>
  <c i="7" r="F34"/>
  <c i="1" r="BA60"/>
  <c i="8" r="F34"/>
  <c i="1" r="BA61"/>
  <c i="8" r="F35"/>
  <c i="1" r="BB61"/>
  <c i="8" r="F37"/>
  <c i="1" r="BD61"/>
  <c i="6" r="J34"/>
  <c i="1" r="AW59"/>
  <c i="4" r="J34"/>
  <c i="1" r="AW57"/>
  <c i="4" r="F36"/>
  <c i="1" r="BC57"/>
  <c i="7" r="F36"/>
  <c i="1" r="BC60"/>
  <c i="3" r="F34"/>
  <c i="1" r="BA56"/>
  <c i="5" r="F34"/>
  <c i="1" r="BA58"/>
  <c i="7" r="J34"/>
  <c i="1" r="AW60"/>
  <c i="3" r="J34"/>
  <c i="1" r="AW56"/>
  <c i="9" r="F37"/>
  <c i="1" r="BD62"/>
  <c i="6" r="F36"/>
  <c i="1" r="BC59"/>
  <c i="8" r="F36"/>
  <c i="1" r="BC61"/>
  <c i="2" r="J30"/>
  <c i="5" r="F35"/>
  <c i="1" r="BB58"/>
  <c i="4" r="F35"/>
  <c i="1" r="BB57"/>
  <c i="7" r="F37"/>
  <c i="1" r="BD60"/>
  <c i="3" r="F35"/>
  <c i="1" r="BB56"/>
  <c i="9" l="1" r="R90"/>
  <c r="R89"/>
  <c i="4" r="R89"/>
  <c r="R88"/>
  <c i="7" r="P86"/>
  <c r="P85"/>
  <c i="1" r="AU60"/>
  <c i="4" r="P89"/>
  <c r="P88"/>
  <c i="1" r="AU57"/>
  <c i="9" r="P89"/>
  <c i="1" r="AU62"/>
  <c i="3" r="R88"/>
  <c r="R87"/>
  <c i="7" r="BK86"/>
  <c r="J86"/>
  <c r="J60"/>
  <c i="8" r="R86"/>
  <c r="R85"/>
  <c i="6" r="T87"/>
  <c r="T86"/>
  <c i="7" r="R86"/>
  <c r="R85"/>
  <c i="3" r="BK88"/>
  <c r="J88"/>
  <c r="J60"/>
  <c i="6" r="R87"/>
  <c r="R86"/>
  <c i="7" r="T86"/>
  <c r="T85"/>
  <c i="8" r="T86"/>
  <c r="T85"/>
  <c i="4" r="BK89"/>
  <c r="J89"/>
  <c r="J60"/>
  <c i="3" r="T88"/>
  <c r="T87"/>
  <c i="1" r="AW55"/>
  <c r="AG55"/>
  <c r="AG58"/>
  <c i="9" r="BK90"/>
  <c r="J90"/>
  <c r="J60"/>
  <c r="BK182"/>
  <c r="J182"/>
  <c r="J66"/>
  <c r="BK245"/>
  <c r="J245"/>
  <c r="J68"/>
  <c i="8" r="J86"/>
  <c r="J60"/>
  <c i="6" r="J87"/>
  <c r="J60"/>
  <c i="4" r="J33"/>
  <c i="1" r="AV57"/>
  <c r="AT57"/>
  <c i="3" r="F33"/>
  <c i="1" r="AZ56"/>
  <c r="BC54"/>
  <c r="W32"/>
  <c i="9" r="J33"/>
  <c i="1" r="AV62"/>
  <c r="AT62"/>
  <c i="6" r="J30"/>
  <c i="1" r="AG59"/>
  <c i="8" r="J33"/>
  <c i="1" r="AV61"/>
  <c r="AT61"/>
  <c i="5" r="F33"/>
  <c i="1" r="AZ58"/>
  <c i="6" r="J33"/>
  <c i="1" r="AV59"/>
  <c r="AT59"/>
  <c i="8" r="J30"/>
  <c i="1" r="AG61"/>
  <c i="4" r="F33"/>
  <c i="1" r="AZ57"/>
  <c i="2" r="F33"/>
  <c i="1" r="AZ55"/>
  <c i="7" r="J33"/>
  <c i="1" r="AV60"/>
  <c r="AT60"/>
  <c i="2" r="J33"/>
  <c i="1" r="AV55"/>
  <c r="AT55"/>
  <c r="AN55"/>
  <c i="6" r="F33"/>
  <c i="1" r="AZ59"/>
  <c i="3" r="J33"/>
  <c i="1" r="AV56"/>
  <c r="AT56"/>
  <c i="5" r="J33"/>
  <c i="1" r="AV58"/>
  <c r="AT58"/>
  <c r="AN58"/>
  <c i="7" r="F33"/>
  <c i="1" r="AZ60"/>
  <c i="9" r="F33"/>
  <c i="1" r="AZ62"/>
  <c r="BD54"/>
  <c r="W33"/>
  <c r="BA54"/>
  <c r="W30"/>
  <c i="8" r="F33"/>
  <c i="1" r="AZ61"/>
  <c r="BB54"/>
  <c r="W31"/>
  <c i="3" l="1" r="BK87"/>
  <c r="J87"/>
  <c r="J59"/>
  <c i="7" r="BK85"/>
  <c r="J85"/>
  <c i="4" r="BK88"/>
  <c r="J88"/>
  <c r="J59"/>
  <c i="9" r="BK89"/>
  <c r="J89"/>
  <c r="J59"/>
  <c i="1" r="AN61"/>
  <c i="8" r="J39"/>
  <c i="1" r="AN59"/>
  <c i="6" r="J39"/>
  <c i="5" r="J39"/>
  <c i="2" r="J39"/>
  <c i="7" r="J30"/>
  <c i="1" r="AG60"/>
  <c r="AZ54"/>
  <c r="W29"/>
  <c r="AU54"/>
  <c r="AX54"/>
  <c r="AY54"/>
  <c r="AW54"/>
  <c r="AK30"/>
  <c i="7" l="1" r="J39"/>
  <c r="J59"/>
  <c i="1" r="AN60"/>
  <c i="3" r="J30"/>
  <c i="1" r="AG56"/>
  <c r="AN56"/>
  <c r="AV54"/>
  <c r="AK29"/>
  <c i="9" r="J30"/>
  <c i="1" r="AG62"/>
  <c i="4" r="J30"/>
  <c i="1" r="AG57"/>
  <c r="AN57"/>
  <c i="4" l="1" r="J39"/>
  <c i="3" r="J39"/>
  <c i="9" r="J39"/>
  <c i="1" r="AN62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<sst xmlns="http://schemas.openxmlformats.org/spreadsheetml/2006/main">
  <si>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</si>
  <si>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</si>
  <si>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</si>
  <si>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</si>
  <si>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</si>
  <si>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{75cea4c1-ff4d-4f61-b07d-6a37fde5e898}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</si>
  <si>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</si>
  <si>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</si>
  <si>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</si>
  <si>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</si>
  <si>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</si>
  <si>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</si>
  <si>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</si>
  <si>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</si>
  <si>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0315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</si>
  <si>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</si>
  <si>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</si>
  <si>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II/203 NÝŘANY - OKRUŽNÍ KŘIŽOVATKA BENEŠOVA TŘÍDA A ULICE HAVÍŘSKÁ</t>
  </si>
  <si>
    <t>KSO:</t>
  </si>
  <si>
    <t/>
  </si>
  <si>
    <t>CC-CZ:</t>
  </si>
  <si>
    <t>Místo:</t>
  </si>
  <si>
    <t xml:space="preserve"> </t>
  </si>
  <si>
    <t>Datum:</t>
  </si>
  <si>
    <t>11. 11. 2025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</si>
  <si>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</si>
  <si>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</si>
  <si>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</si>
  <si>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</si>
  <si>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</si>
  <si>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</si>
  <si>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</si>
  <si>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</si>
  <si>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</si>
  <si>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</si>
  <si>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</si>
  <si>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</si>
  <si>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</si>
  <si>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</si>
  <si>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</si>
  <si>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</si>
  <si>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</si>
  <si>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</si>
  <si>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</si>
  <si>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</si>
  <si>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</si>
  <si>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</si>
  <si>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</si>
  <si>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</si>
  <si>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</si>
  <si>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</si>
  <si>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</si>
  <si>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</si>
  <si>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</si>
  <si>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</si>
  <si>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</si>
  <si>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</si>
  <si>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</si>
  <si>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</si>
  <si>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</si>
  <si>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</si>
  <si>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</si>
  <si>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</si>
  <si>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</si>
  <si>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</si>
  <si>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</si>
  <si>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</si>
  <si>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</si>
  <si>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</si>
  <si>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</si>
  <si>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</si>
  <si>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</si>
  <si>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</si>
  <si>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</si>
  <si>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</si>
  <si>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VRN</t>
  </si>
  <si>
    <t>STA</t>
  </si>
  <si>
    <t>1</t>
  </si>
  <si>
    <t>{6fa9be06-33fd-40ea-8c04-3150e3d7c35d}</t>
  </si>
  <si>
    <t>2</t>
  </si>
  <si>
    <t>SO 101</t>
  </si>
  <si>
    <t>SILNICE II/203 A OK</t>
  </si>
  <si>
    <t>{b5a8bcdf-9a83-476b-a4ac-ba359f87ea0e}</t>
  </si>
  <si>
    <t>SO 102</t>
  </si>
  <si>
    <t>MÍSTNÍ KOMUNIKACE</t>
  </si>
  <si>
    <t>{0c51be2f-d588-4766-892e-41da2e1623bc}</t>
  </si>
  <si>
    <t>SO 401</t>
  </si>
  <si>
    <t>VEŘEJNÉ OSVĚTLENÍ</t>
  </si>
  <si>
    <t>{f4f30b11-c074-475f-96ef-4b01ab37f18c}</t>
  </si>
  <si>
    <t>SO 301</t>
  </si>
  <si>
    <t xml:space="preserve"> Kanalizace</t>
  </si>
  <si>
    <t>ING</t>
  </si>
  <si>
    <t>{4b53ccee-0c18-4589-8a95-de60b93415aa}</t>
  </si>
  <si>
    <t>SO 302.1</t>
  </si>
  <si>
    <t xml:space="preserve">Vodovod řad 1, 2, 5 a 6  - Vak</t>
  </si>
  <si>
    <t>{3bf95802-8a61-416d-9509-6d56c1784d0e}</t>
  </si>
  <si>
    <t>SO 302.2</t>
  </si>
  <si>
    <t>Vodovod Řad 3 a 4 - SUSPK</t>
  </si>
  <si>
    <t>{2c41178b-2dc6-49a9-b095-f68d7899fa5e}</t>
  </si>
  <si>
    <t>SO 501</t>
  </si>
  <si>
    <t>Přeložka NTL ply...</t>
  </si>
  <si>
    <t>{b199a3ff-9b1e-44dc-8e85-6edc2009b265}</t>
  </si>
  <si>
    <t>KRYCÍ LIST SOUPISU PRACÍ</t>
  </si>
  <si>
    <t>Objekt:</t>
  </si>
  <si>
    <t>001 - VRN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</si>
  <si>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</si>
  <si>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</si>
  <si>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</si>
  <si>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</si>
  <si>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</si>
  <si>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</si>
  <si>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</si>
  <si>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</si>
  <si>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</si>
  <si>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</si>
  <si>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</si>
  <si>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</si>
  <si>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</si>
  <si>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</si>
  <si>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</si>
  <si>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</si>
  <si>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</si>
  <si>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</si>
  <si>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</si>
  <si>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</si>
  <si>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</si>
  <si>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</si>
  <si>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</si>
  <si>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</si>
  <si>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</si>
  <si>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</si>
  <si>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</si>
  <si>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012103000.1</t>
  </si>
  <si>
    <t>Geodetické práce před výstavbou- vytyčení stavby</t>
  </si>
  <si>
    <t>ks</t>
  </si>
  <si>
    <t>vl. položka</t>
  </si>
  <si>
    <t>1024</t>
  </si>
  <si>
    <t>138000147</t>
  </si>
  <si>
    <t>012303000</t>
  </si>
  <si>
    <t>Geodetické práce po výstavbě - zaměření skutečného provedení</t>
  </si>
  <si>
    <t>-1701060147</t>
  </si>
  <si>
    <t>3</t>
  </si>
  <si>
    <t>012303000.1</t>
  </si>
  <si>
    <t>Geodetické práce po výstavbě - skutečné provedení</t>
  </si>
  <si>
    <t>-38902025</t>
  </si>
  <si>
    <t>4</t>
  </si>
  <si>
    <t>012403000</t>
  </si>
  <si>
    <t>Geometrický plán</t>
  </si>
  <si>
    <t>-1509895532</t>
  </si>
  <si>
    <t>013254000.1</t>
  </si>
  <si>
    <t>Dokumentace skutečného provedení stavby</t>
  </si>
  <si>
    <t>1950406892</t>
  </si>
  <si>
    <t>VRN3</t>
  </si>
  <si>
    <t>Zařízení staveniště</t>
  </si>
  <si>
    <t>6</t>
  </si>
  <si>
    <t>032803000</t>
  </si>
  <si>
    <t xml:space="preserve">Osazení informační tabule zadavatele dle SoD_x000d_
</t>
  </si>
  <si>
    <t>kpl</t>
  </si>
  <si>
    <t>474013265</t>
  </si>
  <si>
    <t>7</t>
  </si>
  <si>
    <t>034303000</t>
  </si>
  <si>
    <t>Dopravní značení na staveništi</t>
  </si>
  <si>
    <t>1771410898</t>
  </si>
  <si>
    <t>8</t>
  </si>
  <si>
    <t>034503000</t>
  </si>
  <si>
    <t>Informační tabule na staveništi</t>
  </si>
  <si>
    <t>kus</t>
  </si>
  <si>
    <t>1227315956</t>
  </si>
  <si>
    <t>P</t>
  </si>
  <si>
    <t>Poznámka k položce:_x000d_
Poznámka k položce: DLE GRAFICKÉHO NÁVRHU A POČTU UVEDENÉHO V ZD</t>
  </si>
  <si>
    <t>VRN4</t>
  </si>
  <si>
    <t>Inženýrská činnost</t>
  </si>
  <si>
    <t>9</t>
  </si>
  <si>
    <t>040001000</t>
  </si>
  <si>
    <t>-1724915283</t>
  </si>
  <si>
    <t xml:space="preserve">Poznámka k položce:_x000d_
Poznámka k položce:_x000d_
 NAPŘ. NÁKLADY NA  ZKOUŠKY A OSTATNÍ MĚŘENÍ, VYŘÍZENÍ UZAVÍREK A OBJÍZDNÝCH TRAS , </t>
  </si>
  <si>
    <t>10</t>
  </si>
  <si>
    <t>043002000</t>
  </si>
  <si>
    <t>Zkoušky a ostatní měření</t>
  </si>
  <si>
    <t>-334048577</t>
  </si>
  <si>
    <t xml:space="preserve">Poznámka k položce:_x000d_
zkoušky hutnící, na asf. vrstvách a otatní nutné pro správné provedení stavby dle ČSN_x000d_
zkoušky spojené s recyklaací za studena_x000d_
</t>
  </si>
  <si>
    <t>SO 101 - SILNICE II/203 A OK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</si>
  <si>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</si>
  <si>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</si>
  <si>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</si>
  <si>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</si>
  <si>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</si>
  <si>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</si>
  <si>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</si>
  <si>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</si>
  <si>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</si>
  <si>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</si>
  <si>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</si>
  <si>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112101105</t>
  </si>
  <si>
    <t>Odstranění stromů s odřezáním kmene a s odvětvením listnatých, průměru kmene přes 900 do 1100 mm</t>
  </si>
  <si>
    <t>CS ÚRS 2025 02</t>
  </si>
  <si>
    <t>1433211262</t>
  </si>
  <si>
    <t>Online PSC</t>
  </si>
  <si>
    <t>https://podminky.urs.cz/item/CS_URS_2025_02/112101105</t>
  </si>
  <si>
    <t>112155225</t>
  </si>
  <si>
    <t>Štěpkování s naložením na dopravní prostředek a odvozem do 20 km stromků a větví solitérů, průměru kmene přes 500 do 700 mm</t>
  </si>
  <si>
    <t>1240656295</t>
  </si>
  <si>
    <t>https://podminky.urs.cz/item/CS_URS_2025_02/112155225</t>
  </si>
  <si>
    <t>112251105</t>
  </si>
  <si>
    <t>Odstranění pařezů strojně s jejich vykopáním nebo vytrháním průměru přes 900 do 1100 mm</t>
  </si>
  <si>
    <t>1667610386</t>
  </si>
  <si>
    <t>https://podminky.urs.cz/item/CS_URS_2025_02/112251105</t>
  </si>
  <si>
    <t>113106122</t>
  </si>
  <si>
    <t>Rozebrání dlažeb komunikací pro pěší s přemístěním hmot na skládku na vzdálenost do 3 m nebo s naložením na dopravní prostředek s ložem z kameniva nebo živice a s jakoukoliv výplní spár ručně z kamenných dlaždic nebo desek</t>
  </si>
  <si>
    <t>m2</t>
  </si>
  <si>
    <t>-2068486135</t>
  </si>
  <si>
    <t>https://podminky.urs.cz/item/CS_URS_2025_02/113106122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</si>
  <si>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</si>
  <si>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</si>
  <si>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1764375616</t>
  </si>
  <si>
    <t>https://podminky.urs.cz/item/CS_URS_2025_02/113106123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</si>
  <si>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</si>
  <si>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</si>
  <si>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-673402890</t>
  </si>
  <si>
    <t>https://podminky.urs.cz/item/CS_URS_2025_02/113107343</t>
  </si>
  <si>
    <t>113107344</t>
  </si>
  <si>
    <t>Odstranění podkladů nebo krytů strojně plochy jednotlivě do 50 m2 s přemístěním hmot na skládku na vzdálenost do 3 m nebo s naložením na dopravní prostředek živičných, o tl. vrstvy přes 150 do 200 mm</t>
  </si>
  <si>
    <t>-1379783717</t>
  </si>
  <si>
    <t>https://podminky.urs.cz/item/CS_URS_2025_02/113107344</t>
  </si>
  <si>
    <t>VV</t>
  </si>
  <si>
    <t>parkoviště v ploše OK</t>
  </si>
  <si>
    <t>16</t>
  </si>
  <si>
    <t>113154533</t>
  </si>
  <si>
    <t>Frézování živičného podkladu nebo krytu s naložením hmot na dopravní prostředek plochy přes 500 do 2 000 m2 pruhu šířky do 1 m, tloušťky vrstvy 50 mm</t>
  </si>
  <si>
    <t>-705891425</t>
  </si>
  <si>
    <t>https://podminky.urs.cz/item/CS_URS_2025_02/113154533</t>
  </si>
  <si>
    <t xml:space="preserve">Poznámka k položce:_x000d_
odkup zhotovitel  </t>
  </si>
  <si>
    <t xml:space="preserve">frézování  200-250mm</t>
  </si>
  <si>
    <t>1020</t>
  </si>
  <si>
    <t>113154538</t>
  </si>
  <si>
    <t>Frézování živičného podkladu nebo krytu s naložením hmot na dopravní prostředek plochy přes 500 do 2 000 m2 pruhu šířky do 1 m, tloušťky vrstvy 100 mm</t>
  </si>
  <si>
    <t>1434577040</t>
  </si>
  <si>
    <t>https://podminky.urs.cz/item/CS_URS_2025_02/113154538</t>
  </si>
  <si>
    <t>Poznámka k položce:_x000d_
odkuů zhotovitelem stavby</t>
  </si>
  <si>
    <t>frézování 200-250mm</t>
  </si>
  <si>
    <t>1020 *2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</si>
  <si>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</si>
  <si>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</si>
  <si>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</si>
  <si>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2035134458</t>
  </si>
  <si>
    <t>https://podminky.urs.cz/item/CS_URS_2025_02/113202111</t>
  </si>
  <si>
    <t>11</t>
  </si>
  <si>
    <t>113204111</t>
  </si>
  <si>
    <t>Vytrhání obrub s vybouráním lože, s přemístěním hmot na skládku na vzdálenost do 3 m nebo s naložením na dopravní prostředek záhonových</t>
  </si>
  <si>
    <t>-1796429746</t>
  </si>
  <si>
    <t>https://podminky.urs.cz/item/CS_URS_2025_02/113204111</t>
  </si>
  <si>
    <t>122252204</t>
  </si>
  <si>
    <t>Odkopávky a prokopávky nezapažené pro silnice a dálnice strojně v hornině třídy těžitelnosti I přes 100 do 500 m3</t>
  </si>
  <si>
    <t>m3</t>
  </si>
  <si>
    <t>-325427827</t>
  </si>
  <si>
    <t>https://podminky.urs.cz/item/CS_URS_2025_02/122252204</t>
  </si>
  <si>
    <t>452</t>
  </si>
  <si>
    <t>13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</si>
  <si>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</si>
  <si>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</si>
  <si>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-1543708256</t>
  </si>
  <si>
    <t>https://podminky.urs.cz/item/CS_URS_2025_02/132151253</t>
  </si>
  <si>
    <t>14</t>
  </si>
  <si>
    <t>162201501</t>
  </si>
  <si>
    <t>Vodorovné přemístění větví, kmenů nebo pařezů s naložením, složením a dopravou do 1000 m větví stromů listnatých, průměru kmene přes 1100 do 1300 mm</t>
  </si>
  <si>
    <t>278876315</t>
  </si>
  <si>
    <t>https://podminky.urs.cz/item/CS_URS_2025_02/162201501</t>
  </si>
  <si>
    <t>15</t>
  </si>
  <si>
    <t>162201511</t>
  </si>
  <si>
    <t>Vodorovné přemístění větví, kmenů nebo pařezů s naložením, složením a dopravou do 1000 m kmenů stromů listnatých, průměru přes 1100 do 1300 mm</t>
  </si>
  <si>
    <t>-642111581</t>
  </si>
  <si>
    <t>https://podminky.urs.cz/item/CS_URS_2025_02/162201511</t>
  </si>
  <si>
    <t>162201521</t>
  </si>
  <si>
    <t>Vodorovné přemístění větví, kmenů nebo pařezů s naložením, složením a dopravou do 1000 m pařezů kmenů, průměru přes 1100 do 1300 mm</t>
  </si>
  <si>
    <t>862475639</t>
  </si>
  <si>
    <t>https://podminky.urs.cz/item/CS_URS_2025_02/162201521</t>
  </si>
  <si>
    <t>17</t>
  </si>
  <si>
    <t>162301936</t>
  </si>
  <si>
    <t>Vodorovné přemístění větví, kmenů nebo pařezů s naložením, složením a dopravou Příplatek k cenám za každých dalších i započatých 1000 m přes 1000 m větví stromů listnatých, průměru kmene přes 1100 do 1300 mm</t>
  </si>
  <si>
    <t>-2122955636</t>
  </si>
  <si>
    <t>https://podminky.urs.cz/item/CS_URS_2025_02/162301936</t>
  </si>
  <si>
    <t>2*19 'Přepočtené koeficientem množství</t>
  </si>
  <si>
    <t>18</t>
  </si>
  <si>
    <t>162301956</t>
  </si>
  <si>
    <t>Vodorovné přemístění větví, kmenů nebo pařezů s naložením, složením a dopravou Příplatek k cenám za každých dalších i započatých 1000 m přes 1000 m kmenů stromů listnatých, o průměru přes 1100 do 1300 mm</t>
  </si>
  <si>
    <t>-1372877610</t>
  </si>
  <si>
    <t>https://podminky.urs.cz/item/CS_URS_2025_02/162301956</t>
  </si>
  <si>
    <t>19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</si>
  <si>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</si>
  <si>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</si>
  <si>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-832128525</t>
  </si>
  <si>
    <t>https://podminky.urs.cz/item/CS_URS_2025_02/162301975</t>
  </si>
  <si>
    <t>2*29 'Přepočtené koeficientem množství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</si>
  <si>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</si>
  <si>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</si>
  <si>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</si>
  <si>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-2024339177</t>
  </si>
  <si>
    <t>https://podminky.urs.cz/item/CS_URS_2025_02/162751117</t>
  </si>
  <si>
    <t>452+60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</si>
  <si>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</si>
  <si>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</si>
  <si>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-1254057561</t>
  </si>
  <si>
    <t>https://podminky.urs.cz/item/CS_URS_2025_02/162751119</t>
  </si>
  <si>
    <t>512*20 'Přepočtené koeficientem množství</t>
  </si>
  <si>
    <t>22</t>
  </si>
  <si>
    <t>174151101</t>
  </si>
  <si>
    <t>Zásyp sypaninou z jakékoliv horniny strojně s uložením výkopku ve vrstvách se zhutněním jam, šachet, rýh nebo kolem objektů v těchto vykopávkách</t>
  </si>
  <si>
    <t>-1348579296</t>
  </si>
  <si>
    <t>https://podminky.urs.cz/item/CS_URS_2025_02/174151101</t>
  </si>
  <si>
    <t>23</t>
  </si>
  <si>
    <t>M</t>
  </si>
  <si>
    <t>58344171</t>
  </si>
  <si>
    <t>štěrkodrť frakce 0/32</t>
  </si>
  <si>
    <t>t</t>
  </si>
  <si>
    <t>-1220303891</t>
  </si>
  <si>
    <t>30*2 'Přepočtené koeficientem množství</t>
  </si>
  <si>
    <t>24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</si>
  <si>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</si>
  <si>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</si>
  <si>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-36810173</t>
  </si>
  <si>
    <t>https://podminky.urs.cz/item/CS_URS_2025_02/175151101</t>
  </si>
  <si>
    <t>0,35*30</t>
  </si>
  <si>
    <t>25</t>
  </si>
  <si>
    <t>58337303</t>
  </si>
  <si>
    <t>štěrkopísek frakce 0/8</t>
  </si>
  <si>
    <t>-834039806</t>
  </si>
  <si>
    <t>10,5*2 'Přepočtené koeficientem množství</t>
  </si>
  <si>
    <t>26</t>
  </si>
  <si>
    <t>181951112</t>
  </si>
  <si>
    <t>Úprava pláně vyrovnáním výškových rozdílů strojně v hornině třídy těžitelnosti I, skupiny 1 až 3 se zhutněním</t>
  </si>
  <si>
    <t>1001283895</t>
  </si>
  <si>
    <t>https://podminky.urs.cz/item/CS_URS_2025_02/181951112</t>
  </si>
  <si>
    <t>27</t>
  </si>
  <si>
    <t>999100100</t>
  </si>
  <si>
    <t>Sanace - Výměna nevhodné podložní zeminy (odkop zeminy, odvoz, skládkovné, dovoz vhodného materiálu vč. nákupu, pokládka se zhutněním)</t>
  </si>
  <si>
    <t>-1662090179</t>
  </si>
  <si>
    <t>1380*0,4</t>
  </si>
  <si>
    <t>28</t>
  </si>
  <si>
    <t>184818232</t>
  </si>
  <si>
    <t>Ochrana kmene bedněním před poškozením stavebním provozem zřízení včetně odstranění výšky bednění do 2 m průměru kmene přes 300 do 500 mm</t>
  </si>
  <si>
    <t>-1440427321</t>
  </si>
  <si>
    <t>https://podminky.urs.cz/item/CS_URS_2025_02/184818232</t>
  </si>
  <si>
    <t>Vodorovné konstrukce</t>
  </si>
  <si>
    <t>29</t>
  </si>
  <si>
    <t>451572111</t>
  </si>
  <si>
    <t>Lože pod potrubí, stoky a drobné objekty v otevřeném výkopu z kameniva drobného těženého 0 až 4 mm</t>
  </si>
  <si>
    <t>-1282447543</t>
  </si>
  <si>
    <t>https://podminky.urs.cz/item/CS_URS_2025_02/451572111</t>
  </si>
  <si>
    <t>Komunikace pozemní</t>
  </si>
  <si>
    <t>30</t>
  </si>
  <si>
    <t>564871111</t>
  </si>
  <si>
    <t>Podklad ze štěrkodrti ŠD s rozprostřením a zhutněním plochy přes 100 m2, po zhutnění tl. 250 mm</t>
  </si>
  <si>
    <t>1882650512</t>
  </si>
  <si>
    <t>https://podminky.urs.cz/item/CS_URS_2025_02/564871111</t>
  </si>
  <si>
    <t>1400+80</t>
  </si>
  <si>
    <t>31</t>
  </si>
  <si>
    <t>565135011</t>
  </si>
  <si>
    <t>Asfaltový beton vrstva podkladní ACP 16 z nemodifikovaného asfaltu s rozprostřením a zhutněním ACP 16 + v pruhu šířky přes 1,5 do 3 m, po zhutnění tl. 50 mm</t>
  </si>
  <si>
    <t>-113897369</t>
  </si>
  <si>
    <t>https://podminky.urs.cz/item/CS_URS_2025_02/565135011</t>
  </si>
  <si>
    <t>32</t>
  </si>
  <si>
    <t>567131111</t>
  </si>
  <si>
    <t>Podklad ze směsi stmelené cementem SC bez dilatačních spár, s rozprostřením a zhutněním SC C 3/4 (SC I), po zhutnění tl. 160 mm</t>
  </si>
  <si>
    <t>-1669619448</t>
  </si>
  <si>
    <t>https://podminky.urs.cz/item/CS_URS_2025_02/567131111</t>
  </si>
  <si>
    <t>33</t>
  </si>
  <si>
    <t>573211106</t>
  </si>
  <si>
    <t>Postřik spojovací PS bez posypu kamenivem z asfaltu silničního, v množství 0,20 kg/m2-MODIFIKOVANÝ</t>
  </si>
  <si>
    <t>714983486</t>
  </si>
  <si>
    <t>https://podminky.urs.cz/item/CS_URS_2025_02/573211106</t>
  </si>
  <si>
    <t>1100*2 'Přepočtené koeficientem množství</t>
  </si>
  <si>
    <t>34</t>
  </si>
  <si>
    <t>577144131</t>
  </si>
  <si>
    <t>Asfaltový beton vrstva obrusná ACO 11 z modifikovaného asfaltu s rozprostřením a se zhutněním ACO 11+ v pruhu šířky přes do 1,5 do 3 m, po zhutnění tl. 50 mm</t>
  </si>
  <si>
    <t>2006049156</t>
  </si>
  <si>
    <t>https://podminky.urs.cz/item/CS_URS_2025_02/577144131</t>
  </si>
  <si>
    <t>35</t>
  </si>
  <si>
    <t>577155032</t>
  </si>
  <si>
    <t>Asfaltový beton vrstva ložní ACL 16 z modifikovaného asfaltu s rozprostřením a zhutněním ACL 16 S v pruhu šířky do 1,5 m, po zhutnění tl. 60 mm</t>
  </si>
  <si>
    <t>1237851273</t>
  </si>
  <si>
    <t>https://podminky.urs.cz/item/CS_URS_2025_02/577155032</t>
  </si>
  <si>
    <t>36</t>
  </si>
  <si>
    <t>581141322-1</t>
  </si>
  <si>
    <t>Podkladní betonová vrstva púojížděného prstence tl. 250mm - vyztužená kari sítí</t>
  </si>
  <si>
    <t>-2129785786</t>
  </si>
  <si>
    <t>https://podminky.urs.cz/item/CS_URS_2025_02/581141322-1</t>
  </si>
  <si>
    <t>37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</si>
  <si>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</si>
  <si>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</si>
  <si>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166597994</t>
  </si>
  <si>
    <t>https://podminky.urs.cz/item/CS_URS_2025_02/591141111</t>
  </si>
  <si>
    <t>38</t>
  </si>
  <si>
    <t>58381008</t>
  </si>
  <si>
    <t>kostka štípaná dlažební žula velká 15/17</t>
  </si>
  <si>
    <t>213812197</t>
  </si>
  <si>
    <t>70*1,01 'Přepočtené koeficientem množství</t>
  </si>
  <si>
    <t>Vedení trubní dálková a přípojná</t>
  </si>
  <si>
    <t>39</t>
  </si>
  <si>
    <t>871313122</t>
  </si>
  <si>
    <t>Montáž kanalizačního potrubí z tvrdého PVC-U hladkého plnostěnného tuhost SN 10 DN 160</t>
  </si>
  <si>
    <t>-1761606459</t>
  </si>
  <si>
    <t>https://podminky.urs.cz/item/CS_URS_2025_02/871313122</t>
  </si>
  <si>
    <t>40</t>
  </si>
  <si>
    <t>28611173</t>
  </si>
  <si>
    <t>trubka kanalizační PVC-U plnostěnná jednovrstvá DN 160x1000mm SN10</t>
  </si>
  <si>
    <t>1158980340</t>
  </si>
  <si>
    <t>30*1,03 'Přepočtené koeficientem množství</t>
  </si>
  <si>
    <t>41</t>
  </si>
  <si>
    <t>877310310</t>
  </si>
  <si>
    <t>Montáž tvarovek na kanalizačním plastovém potrubí z PP nebo PVC-U hladkého plnostěnného kolen, víček nebo hrdlových uzávěrů DN 150</t>
  </si>
  <si>
    <t>-368845652</t>
  </si>
  <si>
    <t>https://podminky.urs.cz/item/CS_URS_2025_02/877310310</t>
  </si>
  <si>
    <t>42</t>
  </si>
  <si>
    <t>28617182</t>
  </si>
  <si>
    <t>koleno kanalizační PP třívrstvé SN16 DN 150x45°</t>
  </si>
  <si>
    <t>882779669</t>
  </si>
  <si>
    <t>43</t>
  </si>
  <si>
    <t>895941302</t>
  </si>
  <si>
    <t>Osazení vpusti uliční z betonových dílců DN 450 dno s kalištěm</t>
  </si>
  <si>
    <t>1850764145</t>
  </si>
  <si>
    <t>https://podminky.urs.cz/item/CS_URS_2025_02/895941302</t>
  </si>
  <si>
    <t>44</t>
  </si>
  <si>
    <t>59223260</t>
  </si>
  <si>
    <t>mříž vtoková litinová k uliční vpusti C250/D400 500x500mm</t>
  </si>
  <si>
    <t>49598212</t>
  </si>
  <si>
    <t>45</t>
  </si>
  <si>
    <t>28661789</t>
  </si>
  <si>
    <t>koš kalový ocelový pro silniční vpusť 425mm vč. madla</t>
  </si>
  <si>
    <t>-1931159034</t>
  </si>
  <si>
    <t>46</t>
  </si>
  <si>
    <t>895941367</t>
  </si>
  <si>
    <t>Osazení vpusti uliční z betonových dílců DN 500 skruž průběžná se zápachovou uzávěrkou</t>
  </si>
  <si>
    <t>1638547185</t>
  </si>
  <si>
    <t>https://podminky.urs.cz/item/CS_URS_2025_02/895941367</t>
  </si>
  <si>
    <t>47</t>
  </si>
  <si>
    <t>59223852</t>
  </si>
  <si>
    <t>dno pro uliční vpusť s kalovou prohlubní betonové 450x300x50mm</t>
  </si>
  <si>
    <t>1464629439</t>
  </si>
  <si>
    <t>48</t>
  </si>
  <si>
    <t>59223322</t>
  </si>
  <si>
    <t>vpusť uliční DN 450 skruž horní betonová 450/570x50mm</t>
  </si>
  <si>
    <t>-891246560</t>
  </si>
  <si>
    <t>49</t>
  </si>
  <si>
    <t>59223325</t>
  </si>
  <si>
    <t>vpusť uliční DN 450 skruž průběžná betonová 450/570x50mm</t>
  </si>
  <si>
    <t>1501445857</t>
  </si>
  <si>
    <t>50</t>
  </si>
  <si>
    <t>59224483</t>
  </si>
  <si>
    <t>vpusť uliční DN 450 vyrovnávací prstenec pro rám 300x500mm</t>
  </si>
  <si>
    <t>1534861255</t>
  </si>
  <si>
    <t>51</t>
  </si>
  <si>
    <t>899132111</t>
  </si>
  <si>
    <t>Výměna (výšková úprava) poklopu kanalizačního s rámem samonivelačním s ošetřením podkladních vrstev hloubky do 25 cm</t>
  </si>
  <si>
    <t>-1237636001</t>
  </si>
  <si>
    <t>https://podminky.urs.cz/item/CS_URS_2025_02/899132111</t>
  </si>
  <si>
    <t>52</t>
  </si>
  <si>
    <t>55241033</t>
  </si>
  <si>
    <t>poklop šachtový litinový kruhový DN 600 bez ventilace tř D400 v samonivelačním rámu pro intenzivní provoz</t>
  </si>
  <si>
    <t>1412103248</t>
  </si>
  <si>
    <t>53</t>
  </si>
  <si>
    <t>899202211-1</t>
  </si>
  <si>
    <t>Demontáž mříží litinových včetně rámů, hmotnosti jednotlivě přes 50 do 100 Kg - DEMONTÁŽ UV</t>
  </si>
  <si>
    <t>562871505</t>
  </si>
  <si>
    <t>Ostatní konstrukce a práce, bourání</t>
  </si>
  <si>
    <t>54</t>
  </si>
  <si>
    <t>914111111</t>
  </si>
  <si>
    <t>Montáž svislé dopravní značky základní velikosti do 1 m2 objímkami na sloupky nebo konzoly</t>
  </si>
  <si>
    <t>2092993112</t>
  </si>
  <si>
    <t>https://podminky.urs.cz/item/CS_URS_2025_02/914111111</t>
  </si>
  <si>
    <t>P4</t>
  </si>
  <si>
    <t>C1</t>
  </si>
  <si>
    <t>C4a</t>
  </si>
  <si>
    <t>Z4b</t>
  </si>
  <si>
    <t>Součet</t>
  </si>
  <si>
    <t>55</t>
  </si>
  <si>
    <t>40445608</t>
  </si>
  <si>
    <t>značky upravující přednost P1, P4 700mm</t>
  </si>
  <si>
    <t>1953510884</t>
  </si>
  <si>
    <t>56</t>
  </si>
  <si>
    <t>40445620</t>
  </si>
  <si>
    <t>zákazové, příkazové dopravní značky C1 700mm</t>
  </si>
  <si>
    <t>-1494319772</t>
  </si>
  <si>
    <t>57</t>
  </si>
  <si>
    <t>40445619</t>
  </si>
  <si>
    <t>zákazové, příkazové dopravní značky C4a 500mm</t>
  </si>
  <si>
    <t>55041005</t>
  </si>
  <si>
    <t>58</t>
  </si>
  <si>
    <t>40445642</t>
  </si>
  <si>
    <t>informativní značky směrové Z4 250x500mm</t>
  </si>
  <si>
    <t>-385364404</t>
  </si>
  <si>
    <t>59</t>
  </si>
  <si>
    <t>914511112</t>
  </si>
  <si>
    <t>Montáž sloupku dopravních značek délky do 3,5 m do hliníkové patky pro sloupek D 60 mm</t>
  </si>
  <si>
    <t>564496729</t>
  </si>
  <si>
    <t>https://podminky.urs.cz/item/CS_URS_2025_02/914511112</t>
  </si>
  <si>
    <t>60</t>
  </si>
  <si>
    <t>40445225</t>
  </si>
  <si>
    <t>sloupek pro dopravní značku Zn D 60mm v 3,5m</t>
  </si>
  <si>
    <t>506522332</t>
  </si>
  <si>
    <t>61</t>
  </si>
  <si>
    <t>40445240</t>
  </si>
  <si>
    <t>patka pro sloupek Al D 60mm</t>
  </si>
  <si>
    <t>-2081355239</t>
  </si>
  <si>
    <t>62</t>
  </si>
  <si>
    <t>915111111</t>
  </si>
  <si>
    <t>Vodorovné dopravní značení stříkané barvou dělící čára šířky 125 mm souvislá bílá základní</t>
  </si>
  <si>
    <t>1659797868</t>
  </si>
  <si>
    <t>https://podminky.urs.cz/item/CS_URS_2025_02/915111111</t>
  </si>
  <si>
    <t>V4 0,125</t>
  </si>
  <si>
    <t>254</t>
  </si>
  <si>
    <t>63</t>
  </si>
  <si>
    <t>915121111</t>
  </si>
  <si>
    <t>Vodorovné dopravní značení stříkané barvou vodící čára bílá šířky 250 mm souvislá základní</t>
  </si>
  <si>
    <t>-1652363566</t>
  </si>
  <si>
    <t>https://podminky.urs.cz/item/CS_URS_2025_02/915121111</t>
  </si>
  <si>
    <t>V4 0,25</t>
  </si>
  <si>
    <t>9,2+41</t>
  </si>
  <si>
    <t>64</t>
  </si>
  <si>
    <t>915121121</t>
  </si>
  <si>
    <t>Vodorovné dopravní značení stříkané barvou vodící čára bílá šířky 250 mm přerušovaná základní</t>
  </si>
  <si>
    <t>-983696944</t>
  </si>
  <si>
    <t>https://podminky.urs.cz/item/CS_URS_2025_02/915121121</t>
  </si>
  <si>
    <t>V4 0,5/0,5/0,25</t>
  </si>
  <si>
    <t>65</t>
  </si>
  <si>
    <t>915131111</t>
  </si>
  <si>
    <t>Vodorovné dopravní značení stříkané barvou přechody pro chodce, šipky, symboly bílé základní</t>
  </si>
  <si>
    <t>-1683673660</t>
  </si>
  <si>
    <t>https://podminky.urs.cz/item/CS_URS_2025_02/915131111</t>
  </si>
  <si>
    <t>V13</t>
  </si>
  <si>
    <t>66</t>
  </si>
  <si>
    <t>915211112</t>
  </si>
  <si>
    <t>Vodorovné dopravní značení stříkaným plastem dělící čára šířky 125 mm souvislá bílá retroreflexní</t>
  </si>
  <si>
    <t>-40613986</t>
  </si>
  <si>
    <t>https://podminky.urs.cz/item/CS_URS_2025_02/915211112</t>
  </si>
  <si>
    <t>67</t>
  </si>
  <si>
    <t>915221112</t>
  </si>
  <si>
    <t>Vodorovné dopravní značení stříkaným plastem vodící čára bílá šířky 250 mm souvislá retroreflexní</t>
  </si>
  <si>
    <t>148992863</t>
  </si>
  <si>
    <t>https://podminky.urs.cz/item/CS_URS_2025_02/915221112</t>
  </si>
  <si>
    <t>68</t>
  </si>
  <si>
    <t>915221122</t>
  </si>
  <si>
    <t>Vodorovné dopravní značení stříkaným plastem vodící čára bílá šířky 250 mm přerušovaná retroreflexní</t>
  </si>
  <si>
    <t>749427787</t>
  </si>
  <si>
    <t>https://podminky.urs.cz/item/CS_URS_2025_02/915221122</t>
  </si>
  <si>
    <t>69</t>
  </si>
  <si>
    <t>915231116</t>
  </si>
  <si>
    <t>Vodorovné dopravní značení stříkaným plastem přechody pro chodce, šipky, symboly nápisy žluté retroreflexní</t>
  </si>
  <si>
    <t>-384457360</t>
  </si>
  <si>
    <t>https://podminky.urs.cz/item/CS_URS_2025_02/915231116</t>
  </si>
  <si>
    <t>70</t>
  </si>
  <si>
    <t>916111123</t>
  </si>
  <si>
    <t>Osazení silniční přídlažba s ložem tl. přes 50 do 100 mm, s vyplněním a zatřením spár cementovou maltou z drobných kostek s boční opěrou z betonu prostého, do lože z betonu prostého téže značky</t>
  </si>
  <si>
    <t>854229426</t>
  </si>
  <si>
    <t>https://podminky.urs.cz/item/CS_URS_2025_02/916111123</t>
  </si>
  <si>
    <t>207+16+8</t>
  </si>
  <si>
    <t>71</t>
  </si>
  <si>
    <t>59245020</t>
  </si>
  <si>
    <t>dlažba skladebná betonová 200x100mm tl 80mm přírodní</t>
  </si>
  <si>
    <t>-18221547</t>
  </si>
  <si>
    <t>231*0,1 'Přepočtené koeficientem množství</t>
  </si>
  <si>
    <t>72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</si>
  <si>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</si>
  <si>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</si>
  <si>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-1538556059</t>
  </si>
  <si>
    <t>https://podminky.urs.cz/item/CS_URS_2025_02/916131213</t>
  </si>
  <si>
    <t>speciální obrubník 500/300/300</t>
  </si>
  <si>
    <t>obrubník 1000/250/150(120)</t>
  </si>
  <si>
    <t>207</t>
  </si>
  <si>
    <t>obrubník 1000/150/150</t>
  </si>
  <si>
    <t>obrubník 1000/250-150/150</t>
  </si>
  <si>
    <t>73</t>
  </si>
  <si>
    <t>59217071</t>
  </si>
  <si>
    <t>obrubník silniční betonový 500x300x300mm</t>
  </si>
  <si>
    <t>1204669379</t>
  </si>
  <si>
    <t>29*1,02 'Přepočtené koeficientem množství</t>
  </si>
  <si>
    <t>74</t>
  </si>
  <si>
    <t>59217031</t>
  </si>
  <si>
    <t>obrubník silniční betonový 1000x150x250mm</t>
  </si>
  <si>
    <t>965909304</t>
  </si>
  <si>
    <t>207*1,02 'Přepočtené koeficientem množství</t>
  </si>
  <si>
    <t>75</t>
  </si>
  <si>
    <t>59217029</t>
  </si>
  <si>
    <t>obrubník silniční betonový nájezdový 1000x150x150mm</t>
  </si>
  <si>
    <t>725256028</t>
  </si>
  <si>
    <t>16*1,02 'Přepočtené koeficientem množství</t>
  </si>
  <si>
    <t>76</t>
  </si>
  <si>
    <t>59217076</t>
  </si>
  <si>
    <t>obrubník silniční betonový přechodový 1000x150x250mm</t>
  </si>
  <si>
    <t>-1829187211</t>
  </si>
  <si>
    <t>8*1,02 'Přepočtené koeficientem množství</t>
  </si>
  <si>
    <t>77</t>
  </si>
  <si>
    <t>916133112</t>
  </si>
  <si>
    <t>Osazení silničního obrubníku ke kruhovým objezdům se zřízením lože tl. do 150 mm, s vyplněním a zatřením spár cementovou maltou betonového, do lože z betonu prostého s boční opěrou</t>
  </si>
  <si>
    <t>-1148311415</t>
  </si>
  <si>
    <t>https://podminky.urs.cz/item/CS_URS_2025_02/916133112</t>
  </si>
  <si>
    <t>78</t>
  </si>
  <si>
    <t>59217057</t>
  </si>
  <si>
    <t>obrubník betonový pro kruhový objezd přímý 200x600x300mm</t>
  </si>
  <si>
    <t>-1843250100</t>
  </si>
  <si>
    <t>41*1,02 'Přepočtené koeficientem množství</t>
  </si>
  <si>
    <t>79</t>
  </si>
  <si>
    <t>919716111</t>
  </si>
  <si>
    <t>Ocelová výztuž cementobetonového krytu ze svařovaných sítí hmotnosti do 7,5 kg/m2</t>
  </si>
  <si>
    <t>876330807</t>
  </si>
  <si>
    <t>https://podminky.urs.cz/item/CS_URS_2025_02/919716111</t>
  </si>
  <si>
    <t>(70/6)*0,050</t>
  </si>
  <si>
    <t>0,583*2 'Přepočtené koeficientem množství</t>
  </si>
  <si>
    <t>80</t>
  </si>
  <si>
    <t>919726123</t>
  </si>
  <si>
    <t>Geotextilie netkaná pro ochranu, separaci nebo filtraci měrná hmotnost přes 300 do 500 g/m2</t>
  </si>
  <si>
    <t>2002986162</t>
  </si>
  <si>
    <t>https://podminky.urs.cz/item/CS_URS_2025_02/919726123</t>
  </si>
  <si>
    <t>1380*1,1 'Přepočtené koeficientem množství</t>
  </si>
  <si>
    <t>81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</si>
  <si>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</si>
  <si>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</si>
  <si>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-344033903</t>
  </si>
  <si>
    <t>https://podminky.urs.cz/item/CS_URS_2025_02/919732211</t>
  </si>
  <si>
    <t>82</t>
  </si>
  <si>
    <t>919735115</t>
  </si>
  <si>
    <t>Řezání stávajícího živičného krytu nebo podkladu hloubky přes 200 do 250 mm</t>
  </si>
  <si>
    <t>551557363</t>
  </si>
  <si>
    <t>https://podminky.urs.cz/item/CS_URS_2025_02/919735115</t>
  </si>
  <si>
    <t>83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</si>
  <si>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</si>
  <si>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</si>
  <si>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966462817</t>
  </si>
  <si>
    <t>https://podminky.urs.cz/item/CS_URS_2025_02/966006132</t>
  </si>
  <si>
    <t>84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</si>
  <si>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</si>
  <si>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</si>
  <si>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-759118437</t>
  </si>
  <si>
    <t>https://podminky.urs.cz/item/CS_URS_2025_02/966006211</t>
  </si>
  <si>
    <t>997</t>
  </si>
  <si>
    <t>Doprava suti a vybouraných hmot</t>
  </si>
  <si>
    <t>85</t>
  </si>
  <si>
    <t>997221561</t>
  </si>
  <si>
    <t>Vodorovná doprava suti bez naložení, ale se složením a s hrubým urovnáním z kusových materiálů, na vzdálenost do 1 km</t>
  </si>
  <si>
    <t>-894589952</t>
  </si>
  <si>
    <t>https://podminky.urs.cz/item/CS_URS_2025_02/997221561</t>
  </si>
  <si>
    <t>KRY</t>
  </si>
  <si>
    <t>18,96+7,2</t>
  </si>
  <si>
    <t>BETON</t>
  </si>
  <si>
    <t>10,92+36,9+2,5</t>
  </si>
  <si>
    <t>KOSTKY ŽULA</t>
  </si>
  <si>
    <t>3,76</t>
  </si>
  <si>
    <t>86</t>
  </si>
  <si>
    <t>997221569</t>
  </si>
  <si>
    <t>Vodorovná doprava suti bez naložení, ale se složením a s hrubým urovnáním z kusových materiálů, na vzdálenost Příplatek k ceně za každý další započatý 1 km přes 1 km</t>
  </si>
  <si>
    <t>409450089</t>
  </si>
  <si>
    <t>https://podminky.urs.cz/item/CS_URS_2025_02/997221569</t>
  </si>
  <si>
    <t>(18,96+7,2)*29</t>
  </si>
  <si>
    <t>(10,92+36,9+2,5)*29</t>
  </si>
  <si>
    <t>3,76*5</t>
  </si>
  <si>
    <t>87</t>
  </si>
  <si>
    <t>997221861</t>
  </si>
  <si>
    <t>Poplatek za uložení stavebního odpadu na recyklační skládce (skládkovné) z prostého betonu zatříděného do Katalogu odpadů pod kódem 17 01 01</t>
  </si>
  <si>
    <t>2076837412</t>
  </si>
  <si>
    <t>https://podminky.urs.cz/item/CS_URS_2025_02/997221861</t>
  </si>
  <si>
    <t>88</t>
  </si>
  <si>
    <t>997221873</t>
  </si>
  <si>
    <t>Poplatek za uložení stavebního odpadu na recyklační skládce (skládkovné) zeminy a kamení zatříděného do Katalogu odpadů pod kódem 17 05 04</t>
  </si>
  <si>
    <t>1012777335</t>
  </si>
  <si>
    <t>https://podminky.urs.cz/item/CS_URS_2025_02/997221873</t>
  </si>
  <si>
    <t>425+60</t>
  </si>
  <si>
    <t>485*1,8 'Přepočtené koeficientem množství</t>
  </si>
  <si>
    <t>89</t>
  </si>
  <si>
    <t>997221875</t>
  </si>
  <si>
    <t>Poplatek za uložení stavebního odpadu na recyklační skládce (skládkovné) asfaltového bez obsahu dehtu zatříděného do Katalogu odpadů pod kódem 17 03 02</t>
  </si>
  <si>
    <t>235149741</t>
  </si>
  <si>
    <t>https://podminky.urs.cz/item/CS_URS_2025_02/997221875</t>
  </si>
  <si>
    <t>998</t>
  </si>
  <si>
    <t>Přesun hmot</t>
  </si>
  <si>
    <t>90</t>
  </si>
  <si>
    <t>998223011</t>
  </si>
  <si>
    <t>Přesun hmot pro pozemní komunikace s krytem dlážděným dopravní vzdálenost do 200 m jakékoliv délky objektu</t>
  </si>
  <si>
    <t>-1200683632</t>
  </si>
  <si>
    <t>https://podminky.urs.cz/item/CS_URS_2025_02/998223011</t>
  </si>
  <si>
    <t>91</t>
  </si>
  <si>
    <t>998223091</t>
  </si>
  <si>
    <t>Přesun hmot pro pozemní komunikace s krytem dlážděným Příplatek k ceně za zvětšený přesun přes vymezenou vodorovnou dopravní vzdálenost do 1000 m</t>
  </si>
  <si>
    <t>-1019310094</t>
  </si>
  <si>
    <t>https://podminky.urs.cz/item/CS_URS_2025_02/998223091</t>
  </si>
  <si>
    <t>SO 102 - MÍSTNÍ KOMUNIKACE</t>
  </si>
  <si>
    <t xml:space="preserve">    3 - Svislé a kompletní konstrukce</t>
  </si>
  <si>
    <t>111251101</t>
  </si>
  <si>
    <t>Odstranění křovin a stromů s odstraněním kořenů strojně průměru kmene do 100 mm v rovině nebo ve svahu sklonu terénu do 1:5, při celkové ploše do 100 m2</t>
  </si>
  <si>
    <t>487879302</t>
  </si>
  <si>
    <t>https://podminky.urs.cz/item/CS_URS_2025_02/111251101</t>
  </si>
  <si>
    <t>-1061609300</t>
  </si>
  <si>
    <t>112151013</t>
  </si>
  <si>
    <t>Pokácení stromu volné v celku s odřezáním kmene a s odvětvením průměru kmene přes 300 do 400 mm</t>
  </si>
  <si>
    <t>-160782773</t>
  </si>
  <si>
    <t>https://podminky.urs.cz/item/CS_URS_2025_02/112151013</t>
  </si>
  <si>
    <t>112155121</t>
  </si>
  <si>
    <t>Štěpkování s naložením na dopravní prostředek a odvozem do 20 km stromků a větví v zapojeném porostu, průměru kmene přes 300 do 500 mm</t>
  </si>
  <si>
    <t>-768271487</t>
  </si>
  <si>
    <t>https://podminky.urs.cz/item/CS_URS_2025_02/112155121</t>
  </si>
  <si>
    <t>1613999715</t>
  </si>
  <si>
    <t>112155315</t>
  </si>
  <si>
    <t>Štěpkování s naložením na dopravní prostředek a odvozem do 20 km keřového porostu hustého</t>
  </si>
  <si>
    <t>-444481751</t>
  </si>
  <si>
    <t>https://podminky.urs.cz/item/CS_URS_2025_02/112155315</t>
  </si>
  <si>
    <t>112201113</t>
  </si>
  <si>
    <t>Odstranění pařezu v rovině nebo na svahu do 1:5 o průměru pařezu na řezné ploše přes 300 do 400 mm</t>
  </si>
  <si>
    <t>3480630</t>
  </si>
  <si>
    <t>https://podminky.urs.cz/item/CS_URS_2025_02/112201113</t>
  </si>
  <si>
    <t>463491857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</si>
  <si>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</si>
  <si>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</si>
  <si>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767876511</t>
  </si>
  <si>
    <t>https://podminky.urs.cz/item/CS_URS_2025_02/113106121</t>
  </si>
  <si>
    <t>113107137</t>
  </si>
  <si>
    <t>Odstranění podkladů nebo krytů ručně s přemístěním hmot na skládku na vzdálenost do 3 m nebo s naložením na dopravní prostředek z betonu vyztuženého sítěmi, o tl. vrstvy přes 150 do 300 mm</t>
  </si>
  <si>
    <t>-1461227201</t>
  </si>
  <si>
    <t>https://podminky.urs.cz/item/CS_URS_2025_02/113107137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</si>
  <si>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</si>
  <si>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</si>
  <si>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824251519</t>
  </si>
  <si>
    <t>https://podminky.urs.cz/item/CS_URS_2025_02/113107183</t>
  </si>
  <si>
    <t>1329227917</t>
  </si>
  <si>
    <t>FRÉZOVÁNÍ SILNICE TL 200-250mm</t>
  </si>
  <si>
    <t>1070</t>
  </si>
  <si>
    <t>-380598027</t>
  </si>
  <si>
    <t>VOZOVKA TL. 200-250MM</t>
  </si>
  <si>
    <t>1070*2</t>
  </si>
  <si>
    <t xml:space="preserve">PARKOVIŠTĚ  150-200mm</t>
  </si>
  <si>
    <t>575*2</t>
  </si>
  <si>
    <t>-1250719245</t>
  </si>
  <si>
    <t>-238047329</t>
  </si>
  <si>
    <t>122252205</t>
  </si>
  <si>
    <t>Odkopávky a prokopávky nezapažené pro silnice a dálnice strojně v hornině třídy těžitelnosti I přes 500 do 1 000 m3</t>
  </si>
  <si>
    <t>1458846782</t>
  </si>
  <si>
    <t>https://podminky.urs.cz/item/CS_URS_2025_02/122252205</t>
  </si>
  <si>
    <t>610*0,35+111*0,25+14*0,35+(656+16+140+28)*0,2+335*0,35+(209+306)*0,35</t>
  </si>
  <si>
    <t>129911122</t>
  </si>
  <si>
    <t>Bourání konstrukcí v odkopávkách a prokopávkách ručně s přemístěním suti na hromady na vzdálenost do 20 m nebo s naložením na dopravní prostředek z betonu prostého prokládaného kamenem--betonové schodiště</t>
  </si>
  <si>
    <t>479476240</t>
  </si>
  <si>
    <t>https://podminky.urs.cz/item/CS_URS_2025_02/129911122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</si>
  <si>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</si>
  <si>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</si>
  <si>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-542018801</t>
  </si>
  <si>
    <t>https://podminky.urs.cz/item/CS_URS_2025_02/132151254</t>
  </si>
  <si>
    <t>67*1*2</t>
  </si>
  <si>
    <t>162201412</t>
  </si>
  <si>
    <t>Vodorovné přemístění větví, kmenů nebo pařezů s naložením, složením a dopravou do 1000 m kmenů stromů listnatých, průměru přes 300 do 500 mm</t>
  </si>
  <si>
    <t>2079473934</t>
  </si>
  <si>
    <t>https://podminky.urs.cz/item/CS_URS_2025_02/162201412</t>
  </si>
  <si>
    <t>162201422</t>
  </si>
  <si>
    <t>Vodorovné přemístění větví, kmenů nebo pařezů s naložením, složením a dopravou do 1000 m pařezů kmenů, průměru přes 300 do 500 mm</t>
  </si>
  <si>
    <t>2140726976</t>
  </si>
  <si>
    <t>https://podminky.urs.cz/item/CS_URS_2025_02/162201422</t>
  </si>
  <si>
    <t>621298397</t>
  </si>
  <si>
    <t>880790448</t>
  </si>
  <si>
    <t>-1140830892</t>
  </si>
  <si>
    <t>1251189350</t>
  </si>
  <si>
    <t>1*19 'Přepočtené koeficientem množství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</si>
  <si>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</si>
  <si>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</si>
  <si>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-1276632819</t>
  </si>
  <si>
    <t>https://podminky.urs.cz/item/CS_URS_2025_02/162301952</t>
  </si>
  <si>
    <t>-1966691983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</si>
  <si>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</si>
  <si>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</si>
  <si>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-1403752914</t>
  </si>
  <si>
    <t>https://podminky.urs.cz/item/CS_URS_2025_02/162301972</t>
  </si>
  <si>
    <t>632366263</t>
  </si>
  <si>
    <t>1*29 'Přepočtené koeficientem množství</t>
  </si>
  <si>
    <t>-1278783882</t>
  </si>
  <si>
    <t>449823870</t>
  </si>
  <si>
    <t>67*2 'Přepočtené koeficientem množství</t>
  </si>
  <si>
    <t>-373529232</t>
  </si>
  <si>
    <t>67*0,35</t>
  </si>
  <si>
    <t>-65822564</t>
  </si>
  <si>
    <t>23,45*2 'Přepočtené koeficientem množství</t>
  </si>
  <si>
    <t>181351113</t>
  </si>
  <si>
    <t>Rozprostření a urovnání ornice v rovině nebo ve svahu sklonu do 1:5 strojně při souvislé ploše přes 500 m2, tl. vrstvy do 200 mm</t>
  </si>
  <si>
    <t>633628212</t>
  </si>
  <si>
    <t>https://podminky.urs.cz/item/CS_URS_2025_02/181351113</t>
  </si>
  <si>
    <t>10364101</t>
  </si>
  <si>
    <t>zemina pro terénní úpravy - ornice</t>
  </si>
  <si>
    <t>-1390365717</t>
  </si>
  <si>
    <t>1200*0,18 'Přepočtené koeficientem množství</t>
  </si>
  <si>
    <t>181451131</t>
  </si>
  <si>
    <t>Založení trávníku na půdě předem připravené plochy přes 1000 m2 výsevem včetně utažení parkového v rovině nebo na svahu do 1:5</t>
  </si>
  <si>
    <t>1171397479</t>
  </si>
  <si>
    <t>https://podminky.urs.cz/item/CS_URS_2025_02/181451131</t>
  </si>
  <si>
    <t>00572410</t>
  </si>
  <si>
    <t>osivo směs travní parková</t>
  </si>
  <si>
    <t>kg</t>
  </si>
  <si>
    <t>1406044499</t>
  </si>
  <si>
    <t>1200*0,02 'Přepočtené koeficientem množství</t>
  </si>
  <si>
    <t>181951111</t>
  </si>
  <si>
    <t>Úprava pláně vyrovnáním výškových rozdílů strojně v hornině třídy těžitelnosti I, skupiny 1 až 3 bez zhutnění</t>
  </si>
  <si>
    <t>-354077686</t>
  </si>
  <si>
    <t>https://podminky.urs.cz/item/CS_URS_2025_02/181951111</t>
  </si>
  <si>
    <t>-1472630291</t>
  </si>
  <si>
    <t>610+111+13,5+656+16+140+28+335+209+306</t>
  </si>
  <si>
    <t>183101213</t>
  </si>
  <si>
    <t>Hloubení jamek pro vysazování rostlin v zemině tř.1 až 4 s výměnou půdy z 50% v rovině nebo na svahu do 1:5, objemu přes 0,02 do 0,05 m3</t>
  </si>
  <si>
    <t>CS ÚRS 2018 01</t>
  </si>
  <si>
    <t>1111490704</t>
  </si>
  <si>
    <t>10321100.1</t>
  </si>
  <si>
    <t>zahradní substrát pro výsadbu VL</t>
  </si>
  <si>
    <t>-130254905</t>
  </si>
  <si>
    <t>183151113</t>
  </si>
  <si>
    <t>Hloubení jam pro výsadbu dřevin strojně v rovině nebo ve svahu do 1:5, objem přes 0,30 do 0,50 m3</t>
  </si>
  <si>
    <t>-599388076</t>
  </si>
  <si>
    <t>https://podminky.urs.cz/item/CS_URS_2025_02/183151113</t>
  </si>
  <si>
    <t>184102116</t>
  </si>
  <si>
    <t>Výsadba dřeviny s balem do předem vyhloubené jamky se zalitím v rovině nebo na svahu do 1:5, při průměru balu přes 600 do 800 mm</t>
  </si>
  <si>
    <t>1101269046</t>
  </si>
  <si>
    <t>https://podminky.urs.cz/item/CS_URS_2025_02/184102116</t>
  </si>
  <si>
    <t>1842540082</t>
  </si>
  <si>
    <t>610*0,3+13,5*0,3+335*0,3+515*0,3</t>
  </si>
  <si>
    <t>RMAT0001</t>
  </si>
  <si>
    <t>Javor klen</t>
  </si>
  <si>
    <t>-2052508820</t>
  </si>
  <si>
    <t>184102211</t>
  </si>
  <si>
    <t>Výsadba keře bez balu do předem vyhloubené jamky se zalitím v rovině nebo na svahu do 1:5 výšky do 1 m v terénu</t>
  </si>
  <si>
    <t>-553972651</t>
  </si>
  <si>
    <t>https://podminky.urs.cz/item/CS_URS_2025_02/184102211</t>
  </si>
  <si>
    <t>02650531-1</t>
  </si>
  <si>
    <t>např. skalník poléhavý KK</t>
  </si>
  <si>
    <t>368600435</t>
  </si>
  <si>
    <t>184215131</t>
  </si>
  <si>
    <t>Ukotvení dřeviny kůly v rovině nebo na svahu do 1:5 třemi kůly, délky do 1 m</t>
  </si>
  <si>
    <t>-548099473</t>
  </si>
  <si>
    <t>https://podminky.urs.cz/item/CS_URS_2025_02/184215131</t>
  </si>
  <si>
    <t>60591251</t>
  </si>
  <si>
    <t>kůl vyvazovací dřevěný impregnovaný D 8cm dl 1,5m</t>
  </si>
  <si>
    <t>-1376744788</t>
  </si>
  <si>
    <t>184215211</t>
  </si>
  <si>
    <t>Ukotvení dřeviny kotvením obvodu kmene do 250 mm</t>
  </si>
  <si>
    <t>1806599209</t>
  </si>
  <si>
    <t>https://podminky.urs.cz/item/CS_URS_2025_02/184215211</t>
  </si>
  <si>
    <t>184501141</t>
  </si>
  <si>
    <t>Zhotovení obalu kmene z rákosové nebo kokosové rohože včetně ohrani při sekání v rovině nebo na svahu do 1:5</t>
  </si>
  <si>
    <t>1037136207</t>
  </si>
  <si>
    <t>https://podminky.urs.cz/item/CS_URS_2025_02/184501141</t>
  </si>
  <si>
    <t>61894013</t>
  </si>
  <si>
    <t>síť protierozní z kokosových vláken 700g/m2</t>
  </si>
  <si>
    <t>404865942</t>
  </si>
  <si>
    <t>00001</t>
  </si>
  <si>
    <t xml:space="preserve">MATERIÁL PRO OCHRANU PROTI POŠKOZENÍ  KMENE PŘI SEKÁNÍ TRÁVY </t>
  </si>
  <si>
    <t>-807284500</t>
  </si>
  <si>
    <t>184814221</t>
  </si>
  <si>
    <t>Zapracování příměsí do půdy ručně do hloubky 150 mm v rovině nebo na svahu do 1:5</t>
  </si>
  <si>
    <t>29660977</t>
  </si>
  <si>
    <t>https://podminky.urs.cz/item/CS_URS_2025_02/184814221</t>
  </si>
  <si>
    <t>10321100</t>
  </si>
  <si>
    <t>283397107</t>
  </si>
  <si>
    <t>184818231</t>
  </si>
  <si>
    <t>Ochrana kmene bedněním před poškozením stavebním provozem zřízení včetně odstranění výšky bednění do 2 m průměru kmene do 300 mm</t>
  </si>
  <si>
    <t>2136601040</t>
  </si>
  <si>
    <t>https://podminky.urs.cz/item/CS_URS_2025_02/184818231</t>
  </si>
  <si>
    <t>Svislé a kompletní konstrukce</t>
  </si>
  <si>
    <t>339921113</t>
  </si>
  <si>
    <t>Osazování palisád betonových jednotlivých se zabetonováním výšky palisády přes 1000 do 1500 mm</t>
  </si>
  <si>
    <t>-1300298653</t>
  </si>
  <si>
    <t>https://podminky.urs.cz/item/CS_URS_2025_02/339921113</t>
  </si>
  <si>
    <t>59229008</t>
  </si>
  <si>
    <t>palisáda hranatá betonová 160x160mm v 1200mm přírodní</t>
  </si>
  <si>
    <t>550124771</t>
  </si>
  <si>
    <t>1928148619</t>
  </si>
  <si>
    <t>67*1*0,1</t>
  </si>
  <si>
    <t>564851111</t>
  </si>
  <si>
    <t>Podklad ze štěrkodrti ŠD s rozprostřením a zhutněním plochy přes 100 m2, po zhutnění tl. 150 mm</t>
  </si>
  <si>
    <t>-1958252429</t>
  </si>
  <si>
    <t>https://podminky.urs.cz/item/CS_URS_2025_02/564851111</t>
  </si>
  <si>
    <t>656+84+16+28+140</t>
  </si>
  <si>
    <t>564861111</t>
  </si>
  <si>
    <t>Podklad ze štěrkodrti ŠD s rozprostřením a zhutněním plochy přes 100 m2, po zhutnění tl. 200 mm</t>
  </si>
  <si>
    <t>-1488185974</t>
  </si>
  <si>
    <t>https://podminky.urs.cz/item/CS_URS_2025_02/564861111</t>
  </si>
  <si>
    <t xml:space="preserve">610+130+515+13,5+335 </t>
  </si>
  <si>
    <t>564952111</t>
  </si>
  <si>
    <t>Podklad z mechanicky zpevněného kameniva MZK (minerální beton) s rozprostřením a s hutněním, po zhutnění tl. 150 mm</t>
  </si>
  <si>
    <t>273497343</t>
  </si>
  <si>
    <t>https://podminky.urs.cz/item/CS_URS_2025_02/564952111</t>
  </si>
  <si>
    <t>515+13,5+335</t>
  </si>
  <si>
    <t>565135001</t>
  </si>
  <si>
    <t>Asfaltový beton vrstva podkladní ACP 16 z nemodifikovaného asfaltu s rozprostřením a zhutněním ACP 16 + v pruhu šířky do 1,5 m, po zhutnění tl. 50 mm</t>
  </si>
  <si>
    <t>2011853699</t>
  </si>
  <si>
    <t>https://podminky.urs.cz/item/CS_URS_2025_02/565135001</t>
  </si>
  <si>
    <t>565155011</t>
  </si>
  <si>
    <t>Asfaltový beton vrstva podkladní ACP 16 z nemodifikovaného asfaltu s rozprostřením a zhutněním ACP 16 + v pruhu šířky přes 1,5 do 3 m, po zhutnění tl. 70 mm</t>
  </si>
  <si>
    <t>-1538727982</t>
  </si>
  <si>
    <t>https://podminky.urs.cz/item/CS_URS_2025_02/565155011</t>
  </si>
  <si>
    <t>567121114</t>
  </si>
  <si>
    <t>Podklad ze směsi stmelené cementem SC bez dilatačních spár, s rozprostřením a zhutněním SC C 3/4 (SC I), po zhutnění tl. 150 mm</t>
  </si>
  <si>
    <t>1130701715</t>
  </si>
  <si>
    <t>https://podminky.urs.cz/item/CS_URS_2025_02/567121114</t>
  </si>
  <si>
    <t>Postřik spojovací PS bez posypu kamenivem z asfaltu silničního, v množství 0,20 kg/m2</t>
  </si>
  <si>
    <t>1893888350</t>
  </si>
  <si>
    <t>577143101</t>
  </si>
  <si>
    <t>Asfaltový beton vrstva obrusná ACO 8 z nemodifikovaného asfaltu s rozprostřením a se zhutněním ACO 8 v pruhu šířky do 1,5 m, po zhutnění v tl. 50 mm</t>
  </si>
  <si>
    <t>390067674</t>
  </si>
  <si>
    <t>https://podminky.urs.cz/item/CS_URS_2025_02/577143101</t>
  </si>
  <si>
    <t>577144111</t>
  </si>
  <si>
    <t>Asfaltový beton vrstva obrusná ACO 11 z nemodifikovaného asfaltu s rozprostřením a se zhutněním ACO 11+ v pruhu šířky přes 1,5 do 3 m, po zhutnění tl. 50 mm</t>
  </si>
  <si>
    <t>-1329367030</t>
  </si>
  <si>
    <t>https://podminky.urs.cz/item/CS_URS_2025_02/577144111</t>
  </si>
  <si>
    <t>MK</t>
  </si>
  <si>
    <t>610</t>
  </si>
  <si>
    <t>PARKOVIŠTĚ</t>
  </si>
  <si>
    <t>515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</si>
  <si>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</si>
  <si>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</si>
  <si>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-1774888287</t>
  </si>
  <si>
    <t>https://podminky.urs.cz/item/CS_URS_2025_02/596211113</t>
  </si>
  <si>
    <t>656+84+16+28</t>
  </si>
  <si>
    <t>59245018</t>
  </si>
  <si>
    <t>dlažba skladebná betonová 200x100mm tl 60mm přírodní</t>
  </si>
  <si>
    <t>1263849074</t>
  </si>
  <si>
    <t>700*1,01 'Přepočtené koeficientem množství</t>
  </si>
  <si>
    <t>59245006</t>
  </si>
  <si>
    <t>dlažba pro nevidomé betonová 200x100mm tl 60mm barevná</t>
  </si>
  <si>
    <t>-1308733746</t>
  </si>
  <si>
    <t>84*1,01 'Přepočtené koeficientem množství</t>
  </si>
  <si>
    <t>596212212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</si>
  <si>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</si>
  <si>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871400849</t>
  </si>
  <si>
    <t>https://podminky.urs.cz/item/CS_URS_2025_02/596212212</t>
  </si>
  <si>
    <t>111+13,5+18,5</t>
  </si>
  <si>
    <t>-1667781705</t>
  </si>
  <si>
    <t>vjezdy apod.</t>
  </si>
  <si>
    <t>143</t>
  </si>
  <si>
    <t xml:space="preserve">přídlažba </t>
  </si>
  <si>
    <t>174*1,02 'Přepočtené koeficientem množství</t>
  </si>
  <si>
    <t>59245226</t>
  </si>
  <si>
    <t>dlažba pro nevidomé betonová 200x100mm tl 80mm barevná</t>
  </si>
  <si>
    <t>2118747829</t>
  </si>
  <si>
    <t>-948898512</t>
  </si>
  <si>
    <t>-1232322738</t>
  </si>
  <si>
    <t>-616475534</t>
  </si>
  <si>
    <t>448420509</t>
  </si>
  <si>
    <t>895941351</t>
  </si>
  <si>
    <t>Osazení vpusti uliční z betonových dílců DN 500 skruž horní pro čtvercovou vtokovou mříž</t>
  </si>
  <si>
    <t>398887862</t>
  </si>
  <si>
    <t>https://podminky.urs.cz/item/CS_URS_2025_02/895941351</t>
  </si>
  <si>
    <t>klasická mříž UV čtvrecová ve vozovce</t>
  </si>
  <si>
    <t>obrubníková</t>
  </si>
  <si>
    <t>-2119203810</t>
  </si>
  <si>
    <t>979140165</t>
  </si>
  <si>
    <t>-728872255</t>
  </si>
  <si>
    <t>-1846325849</t>
  </si>
  <si>
    <t>-213038145</t>
  </si>
  <si>
    <t>1350344325</t>
  </si>
  <si>
    <t>-315619090</t>
  </si>
  <si>
    <t>899132211</t>
  </si>
  <si>
    <t>Výměna (výšková úprava) poklopu vodovodního samonivelačního nebo pevného ventilového</t>
  </si>
  <si>
    <t>-216570122</t>
  </si>
  <si>
    <t>https://podminky.urs.cz/item/CS_URS_2025_02/899132211</t>
  </si>
  <si>
    <t>plyn</t>
  </si>
  <si>
    <t>voda</t>
  </si>
  <si>
    <t>55241103</t>
  </si>
  <si>
    <t>poklop přípojkový litinový bez ventilace tř D400 v samonivelačním rámu</t>
  </si>
  <si>
    <t>-583618939</t>
  </si>
  <si>
    <t>899133112</t>
  </si>
  <si>
    <t>Výměna (výšková úprava) poklopu s použitím plastových vyrovnávacích prvků kanalizačního s rámem osazeného na betonové šachtě samonivelačního</t>
  </si>
  <si>
    <t>1889318268</t>
  </si>
  <si>
    <t>https://podminky.urs.cz/item/CS_URS_2025_02/899133112</t>
  </si>
  <si>
    <t>-400178022</t>
  </si>
  <si>
    <t>899202211</t>
  </si>
  <si>
    <t>Demontáž mříží litinových včetně rámů, hmotnosti jednotlivě přes 50 do 100 Kg-demontáž UV</t>
  </si>
  <si>
    <t>-520486297</t>
  </si>
  <si>
    <t>https://podminky.urs.cz/item/CS_URS_2025_02/899202211</t>
  </si>
  <si>
    <t>899204112</t>
  </si>
  <si>
    <t>Osazení mříží litinových včetně rámů a košů na bahno pro třídu zatížení D400, E600</t>
  </si>
  <si>
    <t>-1712082444</t>
  </si>
  <si>
    <t>https://podminky.urs.cz/item/CS_URS_2025_02/899204112</t>
  </si>
  <si>
    <t xml:space="preserve">obrubníková </t>
  </si>
  <si>
    <t>klasická</t>
  </si>
  <si>
    <t>92</t>
  </si>
  <si>
    <t>59224481-1</t>
  </si>
  <si>
    <t>mříž vtoková s rámem pro uliční vpusť 500x500, zatížení 40 tun</t>
  </si>
  <si>
    <t>793820241</t>
  </si>
  <si>
    <t>93</t>
  </si>
  <si>
    <t>59223260-1</t>
  </si>
  <si>
    <t>mříž vtoková litinová k uliční vpusti C250/D400 - obrubníková</t>
  </si>
  <si>
    <t>-1644667199</t>
  </si>
  <si>
    <t>94</t>
  </si>
  <si>
    <t>59227099</t>
  </si>
  <si>
    <t>koš kalový pro obrubníkové odvodnění krátký ZN</t>
  </si>
  <si>
    <t>-1656623819</t>
  </si>
  <si>
    <t>95</t>
  </si>
  <si>
    <t>59223875</t>
  </si>
  <si>
    <t>koš nízký pro uliční vpusti žárově Pz plech pro rám 500/500mm</t>
  </si>
  <si>
    <t>1495823146</t>
  </si>
  <si>
    <t>96</t>
  </si>
  <si>
    <t>-692513571</t>
  </si>
  <si>
    <t>97</t>
  </si>
  <si>
    <t>463065038</t>
  </si>
  <si>
    <t>98</t>
  </si>
  <si>
    <t>1311646703</t>
  </si>
  <si>
    <t>99</t>
  </si>
  <si>
    <t>40445625</t>
  </si>
  <si>
    <t>informativní značky provozní IP8, IP9, IP11-IP13 500x700mm</t>
  </si>
  <si>
    <t>-116558789</t>
  </si>
  <si>
    <t>100</t>
  </si>
  <si>
    <t>1639235340</t>
  </si>
  <si>
    <t>101</t>
  </si>
  <si>
    <t>-551252473</t>
  </si>
  <si>
    <t>102</t>
  </si>
  <si>
    <t>1215554310</t>
  </si>
  <si>
    <t>103</t>
  </si>
  <si>
    <t>902501504</t>
  </si>
  <si>
    <t xml:space="preserve">V4 0,125 </t>
  </si>
  <si>
    <t>155</t>
  </si>
  <si>
    <t>104</t>
  </si>
  <si>
    <t>-492550873</t>
  </si>
  <si>
    <t>V10f</t>
  </si>
  <si>
    <t>V7a</t>
  </si>
  <si>
    <t>V9</t>
  </si>
  <si>
    <t>105</t>
  </si>
  <si>
    <t>-164478785</t>
  </si>
  <si>
    <t>106</t>
  </si>
  <si>
    <t>915231112</t>
  </si>
  <si>
    <t>Vodorovné dopravní značení stříkaným plastem přechody pro chodce, šipky, symboly nápisy bílé retroreflexní</t>
  </si>
  <si>
    <t>-1207413370</t>
  </si>
  <si>
    <t>https://podminky.urs.cz/item/CS_URS_2025_02/915231112</t>
  </si>
  <si>
    <t>107</t>
  </si>
  <si>
    <t>Osazení silniční obruby-přídlažba v jedné řadě s ložem tl. přes 50 do 100 mm, s vyplněním a zatřením spár cementovou maltou z drobných kostek s boční opěrou z betonu prostého, do lože z betonu prostého téže značky</t>
  </si>
  <si>
    <t>1177303414</t>
  </si>
  <si>
    <t>108</t>
  </si>
  <si>
    <t>1746655435</t>
  </si>
  <si>
    <t>obrubník 1000/300/150 (ostrůvky)</t>
  </si>
  <si>
    <t>obrubník 1000/300/150 (ostrůvky) - R1</t>
  </si>
  <si>
    <t>6,3</t>
  </si>
  <si>
    <t>obrubník 1000/250/150 R1</t>
  </si>
  <si>
    <t>obrubník 1000/250/150 R,0,5</t>
  </si>
  <si>
    <t>2,6</t>
  </si>
  <si>
    <t>obrubník 1000/250/150 R2</t>
  </si>
  <si>
    <t>2,7</t>
  </si>
  <si>
    <t>57+16</t>
  </si>
  <si>
    <t>307</t>
  </si>
  <si>
    <t>109</t>
  </si>
  <si>
    <t>59217034</t>
  </si>
  <si>
    <t>obrubník silniční betonový 1000x150x300mm</t>
  </si>
  <si>
    <t>1749025818</t>
  </si>
  <si>
    <t>31*1,02 'Přepočtené koeficientem množství</t>
  </si>
  <si>
    <t>110</t>
  </si>
  <si>
    <t>-13014253</t>
  </si>
  <si>
    <t>73*1,02 'Přepočtené koeficientem množství</t>
  </si>
  <si>
    <t>111</t>
  </si>
  <si>
    <t>59217030</t>
  </si>
  <si>
    <t>obrubník silniční betonový přechodový 1000x150x150-250mm</t>
  </si>
  <si>
    <t>2006237990</t>
  </si>
  <si>
    <t>112</t>
  </si>
  <si>
    <t>59217078</t>
  </si>
  <si>
    <t>obrubník silniční obloukový betonový R 0,5-2m 150x250mm</t>
  </si>
  <si>
    <t>-1572763818</t>
  </si>
  <si>
    <t>19,3*1,02 'Přepočtené koeficientem množství</t>
  </si>
  <si>
    <t>113</t>
  </si>
  <si>
    <t>0002</t>
  </si>
  <si>
    <t>obrubník 500/300/150 - R1</t>
  </si>
  <si>
    <t>-335915595</t>
  </si>
  <si>
    <t>114</t>
  </si>
  <si>
    <t>-1158413122</t>
  </si>
  <si>
    <t>307*1,02 'Přepočtené koeficientem množství</t>
  </si>
  <si>
    <t>115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</si>
  <si>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</si>
  <si>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</si>
  <si>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1211903955</t>
  </si>
  <si>
    <t>https://podminky.urs.cz/item/CS_URS_2025_02/916231213</t>
  </si>
  <si>
    <t>obr 1000/250/80</t>
  </si>
  <si>
    <t>120</t>
  </si>
  <si>
    <t>obr. 500/200/50</t>
  </si>
  <si>
    <t>530</t>
  </si>
  <si>
    <t>116</t>
  </si>
  <si>
    <t>59217036</t>
  </si>
  <si>
    <t>obrubník parkový betonový 500x80x250mm přírodní</t>
  </si>
  <si>
    <t>-216073106</t>
  </si>
  <si>
    <t>120*1,02 'Přepočtené koeficientem množství</t>
  </si>
  <si>
    <t>117</t>
  </si>
  <si>
    <t>59217037</t>
  </si>
  <si>
    <t>obrubník parkový betonový 500x50x200mm přírodní</t>
  </si>
  <si>
    <t>1230274878</t>
  </si>
  <si>
    <t>530*1,02 'Přepočtené koeficientem množství</t>
  </si>
  <si>
    <t>118</t>
  </si>
  <si>
    <t>-1509780276</t>
  </si>
  <si>
    <t>610+13,5+335+515</t>
  </si>
  <si>
    <t>119</t>
  </si>
  <si>
    <t>919735113</t>
  </si>
  <si>
    <t>Řezání stávajícího živičného krytu nebo podkladu hloubky přes 100 do 150 mm</t>
  </si>
  <si>
    <t>-1458712391</t>
  </si>
  <si>
    <t>https://podminky.urs.cz/item/CS_URS_2025_02/919735113</t>
  </si>
  <si>
    <t>936104211</t>
  </si>
  <si>
    <t>Montáž odpadkového koše do betonové patky</t>
  </si>
  <si>
    <t>225679869</t>
  </si>
  <si>
    <t>https://podminky.urs.cz/item/CS_URS_2025_02/936104211</t>
  </si>
  <si>
    <t>montáž odpadkového koše</t>
  </si>
  <si>
    <t>montáž schránky pošty</t>
  </si>
  <si>
    <t>121</t>
  </si>
  <si>
    <t>956101163</t>
  </si>
  <si>
    <t xml:space="preserve">dopravní značení </t>
  </si>
  <si>
    <t>odpadkový koš</t>
  </si>
  <si>
    <t>poštovní schránka</t>
  </si>
  <si>
    <t>122</t>
  </si>
  <si>
    <t>-472794540</t>
  </si>
  <si>
    <t>123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</si>
  <si>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</si>
  <si>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</si>
  <si>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408199682</t>
  </si>
  <si>
    <t>https://podminky.urs.cz/item/CS_URS_2025_02/966008211</t>
  </si>
  <si>
    <t>124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</si>
  <si>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</si>
  <si>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</si>
  <si>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-1498186608</t>
  </si>
  <si>
    <t>https://podminky.urs.cz/item/CS_URS_2025_02/966008221</t>
  </si>
  <si>
    <t>125</t>
  </si>
  <si>
    <t>966051111</t>
  </si>
  <si>
    <t>Bourání palisád betonových osazených v řadě</t>
  </si>
  <si>
    <t>75820788</t>
  </si>
  <si>
    <t>https://podminky.urs.cz/item/CS_URS_2025_02/966051111</t>
  </si>
  <si>
    <t>126</t>
  </si>
  <si>
    <t>997221551</t>
  </si>
  <si>
    <t>Vodorovná doprava suti bez naložení, ale se složením a s hrubým urovnáním ze sypkých materiálů, na vzdálenost do 1 km</t>
  </si>
  <si>
    <t>21885997</t>
  </si>
  <si>
    <t>https://podminky.urs.cz/item/CS_URS_2025_02/997221551</t>
  </si>
  <si>
    <t>Poznámka k položce:_x000d_
odvoz na území obce do 5km</t>
  </si>
  <si>
    <t>fréza asfalt</t>
  </si>
  <si>
    <t>765,7+123,05</t>
  </si>
  <si>
    <t>127</t>
  </si>
  <si>
    <t>997221559</t>
  </si>
  <si>
    <t>Vodorovná doprava suti bez naložení, ale se složením a s hrubým urovnáním ze sypkých materiálů, na vzdálenost Příplatek k ceně za každý další započatý 1 km přes 1 km</t>
  </si>
  <si>
    <t>-383774993</t>
  </si>
  <si>
    <t>https://podminky.urs.cz/item/CS_URS_2025_02/997221559</t>
  </si>
  <si>
    <t xml:space="preserve">Poznámka k položce:_x000d_
odvoxz na území obce 5km </t>
  </si>
  <si>
    <t>756,7+123,05</t>
  </si>
  <si>
    <t>879,75*4 'Přepočtené koeficientem množství</t>
  </si>
  <si>
    <t>128</t>
  </si>
  <si>
    <t>45532387</t>
  </si>
  <si>
    <t>6,354+49,2+16,4+268,60</t>
  </si>
  <si>
    <t>129</t>
  </si>
  <si>
    <t>1498191450</t>
  </si>
  <si>
    <t>340,55*29 'Přepočtené koeficientem množství</t>
  </si>
  <si>
    <t>130</t>
  </si>
  <si>
    <t>-1458811370</t>
  </si>
  <si>
    <t>49,2+16,4</t>
  </si>
  <si>
    <t>131</t>
  </si>
  <si>
    <t>997221862</t>
  </si>
  <si>
    <t>Poplatek za uložení stavebního odpadu na recyklační skládce (skládkovné) z armovaného betonu zatříděného do Katalogu odpadů pod kódem 17 01 01</t>
  </si>
  <si>
    <t>-1994367718</t>
  </si>
  <si>
    <t>https://podminky.urs.cz/item/CS_URS_2025_02/997221862</t>
  </si>
  <si>
    <t>132</t>
  </si>
  <si>
    <t>-792373042</t>
  </si>
  <si>
    <t>6+711,65+134</t>
  </si>
  <si>
    <t>851,65*1,8 'Přepočtené koeficientem množství</t>
  </si>
  <si>
    <t>133</t>
  </si>
  <si>
    <t>-229616402</t>
  </si>
  <si>
    <t>134</t>
  </si>
  <si>
    <t>1546464681</t>
  </si>
  <si>
    <t>135</t>
  </si>
  <si>
    <t>606765485</t>
  </si>
  <si>
    <t>SO 401 - VEŘEJNÉ OSVĚTLENÍ</t>
  </si>
  <si>
    <t>PROVOZ MONTÁŽNÍ PLOŠINY</t>
  </si>
  <si>
    <t>hod</t>
  </si>
  <si>
    <t>2027113792</t>
  </si>
  <si>
    <t>002</t>
  </si>
  <si>
    <t>REVIZE VÝCHOZÍ</t>
  </si>
  <si>
    <t>-356797337</t>
  </si>
  <si>
    <t>003</t>
  </si>
  <si>
    <t>SKLÁDKOVNÉ KOMPLET</t>
  </si>
  <si>
    <t>-575911435</t>
  </si>
  <si>
    <t>21020-2016</t>
  </si>
  <si>
    <t>Demontáž výbojkových svítidel</t>
  </si>
  <si>
    <t>21020-4103</t>
  </si>
  <si>
    <t>Demontáž jednoramenného výložníku pro svítidla</t>
  </si>
  <si>
    <t>21020-4112</t>
  </si>
  <si>
    <t>Demontáž dvouramenného výložníku pro svítidla</t>
  </si>
  <si>
    <t>21020-4011</t>
  </si>
  <si>
    <t>Demontáž ocelového osvětlovacího stožáru</t>
  </si>
  <si>
    <t>21020-4201</t>
  </si>
  <si>
    <t>Demontáž stožárové výzbroje s pojistkou pro jeden okruh</t>
  </si>
  <si>
    <t>21020-4202</t>
  </si>
  <si>
    <t>Demontáž stožárové výzbroj s pojistkou pro dva okruhy</t>
  </si>
  <si>
    <t>21020-4123</t>
  </si>
  <si>
    <t>Demontáž plastové patice stožáru</t>
  </si>
  <si>
    <t>21081-0005</t>
  </si>
  <si>
    <t>Demontáž kabelu CYKY-J 3x1,5 volně uloženého</t>
  </si>
  <si>
    <t>21004-0501</t>
  </si>
  <si>
    <t>Demontáž lana AlFe 16</t>
  </si>
  <si>
    <t>km</t>
  </si>
  <si>
    <t>21081-0005.1</t>
  </si>
  <si>
    <t>Kabel CYKY-J 3x1,5 volně uložený</t>
  </si>
  <si>
    <t>21081-0013</t>
  </si>
  <si>
    <t>Kabel CYKY-J 4x10 volně uložený</t>
  </si>
  <si>
    <t>21090-1045</t>
  </si>
  <si>
    <t>Kabel AYKY-J 4x16 volně uložený</t>
  </si>
  <si>
    <t>21010-0173</t>
  </si>
  <si>
    <t>Ukončení celoplastových kabelů do 3x1,5 až 4</t>
  </si>
  <si>
    <t>21010-0251</t>
  </si>
  <si>
    <t>Ukončení celoplastových kabelů do 4x10 bez koncovky a ok</t>
  </si>
  <si>
    <t>21020-4201.1</t>
  </si>
  <si>
    <t>Stožárová výzbroj s pojistkou pro jeden okruh</t>
  </si>
  <si>
    <t>21020-4202.1</t>
  </si>
  <si>
    <t>Stožárová výzbroj s pojistkou pro dva okruhy</t>
  </si>
  <si>
    <t>21012-0101</t>
  </si>
  <si>
    <t>Závitová pojistka do 6 A</t>
  </si>
  <si>
    <t>21012-0451</t>
  </si>
  <si>
    <t>Jistič 3pólový, 16A, vypínací charakteristika B - doplnění výzbroje do rozvaděče RVO</t>
  </si>
  <si>
    <t>21020-4011.1</t>
  </si>
  <si>
    <t>Osvětlovací stožár bezpaticový, třístupňový, žárově zinkovaný, 133/89/60 mm, typ K8, výška dříku H=8,0 m, dvířka na "D" zámek - AMAKO</t>
  </si>
  <si>
    <t>21020-4011.2</t>
  </si>
  <si>
    <t>Osvětlovací stožár bezpaticový, třístupňový, pro přisvícení přechodů, žárově zinkovaný, 133/89/76 mm, typ STP6-A, výška dříku H=6,0 m, dvířka na "D" zámek - AMAKO</t>
  </si>
  <si>
    <t>21020-4103.1</t>
  </si>
  <si>
    <t>Lomený jednoramenný výložník, typ SK1/60-750 - AMAKO</t>
  </si>
  <si>
    <t>21020-4112.1</t>
  </si>
  <si>
    <t>Lomený dvouramenný výložník, typ SK2/60-750/180 - AMAKO</t>
  </si>
  <si>
    <t>21020-4103.2</t>
  </si>
  <si>
    <t>Rovný výložník, typ UD1-76-1500 - AMAKO</t>
  </si>
  <si>
    <t>21020-2013</t>
  </si>
  <si>
    <t>Venkovní svítidlo s LED zdrojem, typ Guida S-70W-3070-A9, 70W, 3000K, 8,3 klm, IP66/IK10, izolace tř. II</t>
  </si>
  <si>
    <t>21020-2013.1</t>
  </si>
  <si>
    <t>Venkovní svítidlo s LED zdrojem, typ Guida G9H-CA3-60-RIGHT, 70W, s asymetrickou pravostrannou optikou, IP66/IK08, izolace tř. II</t>
  </si>
  <si>
    <t>21020-2013.2</t>
  </si>
  <si>
    <t>Venkovní svítidlo s LED zdrojem, typ Guida G9H-CA3-60-LEFT, 70W, s asymetrickou levostrannou optikou, IP66/IK08, izolace tř. II</t>
  </si>
  <si>
    <t>21019-0001</t>
  </si>
  <si>
    <t>Pojistková skříň SP100</t>
  </si>
  <si>
    <t>21012-0102</t>
  </si>
  <si>
    <t>Nožová pojistka PN00, 10A, gG</t>
  </si>
  <si>
    <t>21012-0310</t>
  </si>
  <si>
    <t>Omezovač přepětí nn LVA-280-BL</t>
  </si>
  <si>
    <t>21022-0022</t>
  </si>
  <si>
    <t>Uzemnění v zemi - drát FeZn Ø 10 mm v městské zástavbě</t>
  </si>
  <si>
    <t>21095-0101</t>
  </si>
  <si>
    <t>Štítek ozačovací pro kabel</t>
  </si>
  <si>
    <t>21022-0301</t>
  </si>
  <si>
    <t>Svorka křížová SK pro spojení uzemňovacího drátu FeZn Ø 10 mm</t>
  </si>
  <si>
    <t>21022-0301.1</t>
  </si>
  <si>
    <t>Svorka SR pro spojení zemnícího pásku a drátu FeZn Ø 10 mm na stožár VO</t>
  </si>
  <si>
    <t>46001-0025</t>
  </si>
  <si>
    <t>Vytyčení inženýrských sítí</t>
  </si>
  <si>
    <t>46001-0024</t>
  </si>
  <si>
    <t>Vytyčení trasy kabelového vedení v zastavěném prostoru</t>
  </si>
  <si>
    <t>46003-0039</t>
  </si>
  <si>
    <t>Vytrhání dlažby ze zámkových dlaždic</t>
  </si>
  <si>
    <t>46003-0095</t>
  </si>
  <si>
    <t>Vytrhání obrub silničních</t>
  </si>
  <si>
    <t>46003-0092</t>
  </si>
  <si>
    <t>Vytrhání obrub chodníkových</t>
  </si>
  <si>
    <t>46008-0112</t>
  </si>
  <si>
    <t>Vybourání betonového základu demontovaných stožárů VO</t>
  </si>
  <si>
    <t>46005-0703</t>
  </si>
  <si>
    <t>Hloubení jámy pro stožár VO v zemině 3</t>
  </si>
  <si>
    <t>46008-0031</t>
  </si>
  <si>
    <t>Základ z betonu C8/10 bez výztuže</t>
  </si>
  <si>
    <t>46008-0031.1</t>
  </si>
  <si>
    <t>Zřízení betonové vrstvy (čepičky) na horním konci základu proti vnikání vody</t>
  </si>
  <si>
    <t>46007-1003</t>
  </si>
  <si>
    <t>Hloubení startovací a cílové jámy strojně v zemině tř. 3 pro protlak</t>
  </si>
  <si>
    <t>46031-0017</t>
  </si>
  <si>
    <t>Zemní protlak neřízený v zemině 3 do průměru 160 mm</t>
  </si>
  <si>
    <t>46051-0056</t>
  </si>
  <si>
    <t>Trubka tuhá 160 mm do otvoru protlaku</t>
  </si>
  <si>
    <t>46030-0001</t>
  </si>
  <si>
    <t>Zásyp startovací a cílové jámy strojně v zástavbě</t>
  </si>
  <si>
    <t>46015-0133</t>
  </si>
  <si>
    <t>Výkop kabelové rýhy 35x50 cm ručně, zem. tř.3</t>
  </si>
  <si>
    <t>46056-0163</t>
  </si>
  <si>
    <t>Zához kabelové rýhy 35x50 cm ručně, zem. tř.3</t>
  </si>
  <si>
    <t>46015-0163</t>
  </si>
  <si>
    <t>Výkop kabelové rýhy 35x80 cm ručně, zem. tř.3</t>
  </si>
  <si>
    <t>46056-0163.1</t>
  </si>
  <si>
    <t>Zához kabelové rýhy 35x80 cm ručně, zem. tř.3</t>
  </si>
  <si>
    <t>46015-0303</t>
  </si>
  <si>
    <t>Výkop kabelové rýhy 50x120 cm ručně, zem. tř.3</t>
  </si>
  <si>
    <t>46056-0303</t>
  </si>
  <si>
    <t>Zához kabelové rýhy 50x120 cm ručně, zem. tř.3</t>
  </si>
  <si>
    <t>46007-0753</t>
  </si>
  <si>
    <t>Výkop pro kabelovou spojku do 1 kV</t>
  </si>
  <si>
    <t>46042-1201</t>
  </si>
  <si>
    <t>Kabelové lože z prohozeného výkopku, bez zakrytí, šířky do 65 cm</t>
  </si>
  <si>
    <t>46047-0011</t>
  </si>
  <si>
    <t>Provizorní zajištění kabelů při křižování</t>
  </si>
  <si>
    <t>46047-0001</t>
  </si>
  <si>
    <t>Provizorní zajištění potrubí při křižování</t>
  </si>
  <si>
    <t>46065-0185</t>
  </si>
  <si>
    <t>Položení obrubníku silničního ležatého</t>
  </si>
  <si>
    <t>46065-0182</t>
  </si>
  <si>
    <t>Položení obrubníku chodníkového</t>
  </si>
  <si>
    <t>46065-0041</t>
  </si>
  <si>
    <t>Zřízení podkladní vrstvy ze štěrkopísku do 5 cm</t>
  </si>
  <si>
    <t>46065-0932</t>
  </si>
  <si>
    <t>Kladení dlažby po překopech ze zámkových dlaždic betonových</t>
  </si>
  <si>
    <t>46007-0753.1</t>
  </si>
  <si>
    <t>Hloubení jámy pro kabelové skříně KS1, KS2, KS3, KS4, TN1</t>
  </si>
  <si>
    <t>46049-0013</t>
  </si>
  <si>
    <t>Krytí kabelů výstražnou fólií šířky do 34 cm</t>
  </si>
  <si>
    <t>46049-0051</t>
  </si>
  <si>
    <t>Krytí kabelové spojky do 1 kV</t>
  </si>
  <si>
    <t>46012-0013</t>
  </si>
  <si>
    <t>Zásyp jámy kolem výkopu pro nové stožáry VO - zemina 3</t>
  </si>
  <si>
    <t>46051-0054</t>
  </si>
  <si>
    <t>Kabelový prostup z plastové roury průměr 50 mm, včetně dodávky roury</t>
  </si>
  <si>
    <t>46051-0056.1</t>
  </si>
  <si>
    <t>Kabelový prostup z plastové roury průměr 90 mm, včetně dodávky roury</t>
  </si>
  <si>
    <t>46062-0013</t>
  </si>
  <si>
    <t>Provizorní úprava terénu, zem. tř. 3</t>
  </si>
  <si>
    <t>46062-0007</t>
  </si>
  <si>
    <t>Zatravnění povrchu terénu po výkopu</t>
  </si>
  <si>
    <t>136</t>
  </si>
  <si>
    <t>46060-0061</t>
  </si>
  <si>
    <t>Odvoz suti a vybouraných hmot do 1 km, včetně výložníků a svítidel</t>
  </si>
  <si>
    <t>138</t>
  </si>
  <si>
    <t>46060-0071</t>
  </si>
  <si>
    <t>Odvoz suti a vybouraných hmot - příplatek za každý další km (15 km)</t>
  </si>
  <si>
    <t>140</t>
  </si>
  <si>
    <t xml:space="preserve">SO 301 -  Kanalizace</t>
  </si>
  <si>
    <t xml:space="preserve">    8 - Trubní vedení</t>
  </si>
  <si>
    <t xml:space="preserve">    997 - Přesun sutě</t>
  </si>
  <si>
    <t>100000001R</t>
  </si>
  <si>
    <t>Hutnící zkoušky</t>
  </si>
  <si>
    <t>-52986113</t>
  </si>
  <si>
    <t xml:space="preserve">"příloha D.1.1.1  str. 7"</t>
  </si>
  <si>
    <t>2,0</t>
  </si>
  <si>
    <t>100000002R</t>
  </si>
  <si>
    <t>Laboratorní zkoušky zeminy</t>
  </si>
  <si>
    <t>1589239036</t>
  </si>
  <si>
    <t xml:space="preserve">"příloha D.1.1.1  str. 4"  2,0</t>
  </si>
  <si>
    <t>115101000R</t>
  </si>
  <si>
    <t>Přečerpávání nebo převedení odpadních vod po dobu rekonstrukce</t>
  </si>
  <si>
    <t>-1588976719</t>
  </si>
  <si>
    <t xml:space="preserve">"příloha D.1.1.1  str.4 - provádění po úsecích, součástí přečerpávání je vytvoření jímacího prostoru pro osazení čerpadla "</t>
  </si>
  <si>
    <t>4,0</t>
  </si>
  <si>
    <t>115101201</t>
  </si>
  <si>
    <t>Čerpání vody na dopravní výšku do 10 m průměrný přítok do 500 l/min</t>
  </si>
  <si>
    <t>2552035</t>
  </si>
  <si>
    <t>https://podminky.urs.cz/item/CS_URS_2025_02/115101201</t>
  </si>
  <si>
    <t>60*2,0</t>
  </si>
  <si>
    <t>115101301</t>
  </si>
  <si>
    <t>Pohotovost čerpací soupravy pro dopravní výšku do 10 m přítok do 500 l/min</t>
  </si>
  <si>
    <t>den</t>
  </si>
  <si>
    <t>-1005778249</t>
  </si>
  <si>
    <t>https://podminky.urs.cz/item/CS_URS_2025_02/115101301</t>
  </si>
  <si>
    <t>"doba výstavby předpoklad cca 2 měsíce"</t>
  </si>
  <si>
    <t>119001401</t>
  </si>
  <si>
    <t>Dočasné zajištění potrubí vodovodního a plynového</t>
  </si>
  <si>
    <t>2132253756</t>
  </si>
  <si>
    <t>https://podminky.urs.cz/item/CS_URS_2025_02/119001401</t>
  </si>
  <si>
    <t>3*1,5</t>
  </si>
  <si>
    <t>119001423</t>
  </si>
  <si>
    <t>Dočasné zajištění kabelů</t>
  </si>
  <si>
    <t>608880453</t>
  </si>
  <si>
    <t>https://podminky.urs.cz/item/CS_URS_2025_02/119001423</t>
  </si>
  <si>
    <t>1,0*1,5</t>
  </si>
  <si>
    <t>132254205</t>
  </si>
  <si>
    <t>Hloubení zapažených rýh šířky přes 800 do 2 000 mm strojně s urovnáním dna do předepsaného profilu a spádu v hornině třídy těžitelnosti I skupiny 3 přes 500 do 1 000 m3</t>
  </si>
  <si>
    <t>789303617</t>
  </si>
  <si>
    <t>https://podminky.urs.cz/item/CS_URS_2025_02/132254205</t>
  </si>
  <si>
    <t xml:space="preserve">"povrchy 0,5m budou odstraněny v obj. SO Komunikace" </t>
  </si>
  <si>
    <t>"stoka DN250"</t>
  </si>
  <si>
    <t>79,0*(3,04+2,83+2,4)/3*1,1</t>
  </si>
  <si>
    <t>"stoka DN 500"</t>
  </si>
  <si>
    <t>49,0*(2,1+3,04)/2*1,6</t>
  </si>
  <si>
    <t xml:space="preserve">"+ rozš. pro Š1"  1,5*1,5*3,04</t>
  </si>
  <si>
    <t>"vyndání stávajícího potrubí - samostatný výkop"</t>
  </si>
  <si>
    <t>44,0*3,0*1,0</t>
  </si>
  <si>
    <t>139001101</t>
  </si>
  <si>
    <t>Příplatek za ztížení vykopávky v blízkosti podzemního vedení</t>
  </si>
  <si>
    <t>1862940832</t>
  </si>
  <si>
    <t>https://podminky.urs.cz/item/CS_URS_2025_02/139001101</t>
  </si>
  <si>
    <t>(4,5+1,5)*1,5</t>
  </si>
  <si>
    <t>151101102</t>
  </si>
  <si>
    <t>Zřízení příložného pažení a rozepření stěn rýh hl do 4 m</t>
  </si>
  <si>
    <t>-1408097842</t>
  </si>
  <si>
    <t>https://podminky.urs.cz/item/CS_URS_2025_02/151101102</t>
  </si>
  <si>
    <t>79,0*(3,04+2,83+2,4)/3*2</t>
  </si>
  <si>
    <t>49,0*(2,1+3,04)/2*2</t>
  </si>
  <si>
    <t>44,0*3,0*2,0</t>
  </si>
  <si>
    <t>151101112</t>
  </si>
  <si>
    <t>Odstranění pažení a rozepření stěn rýh pro podzemní vedení s uložením materiálu na vzdálenost do 3 m od kraje výkopu příložné, hloubky přes 2 do 4 m</t>
  </si>
  <si>
    <t>482531637</t>
  </si>
  <si>
    <t>https://podminky.urs.cz/item/CS_URS_2025_02/151101112</t>
  </si>
  <si>
    <t>951,413</t>
  </si>
  <si>
    <t>Vodorovné přemístění do 10000 m výkopku/sypaniny z horniny třídy těžitelnosti I, skupiny 1 až 3</t>
  </si>
  <si>
    <t>294481704</t>
  </si>
  <si>
    <t>"přebytečná a nevhodná zemina z pol. 132254205"</t>
  </si>
  <si>
    <t>114,6+232,2</t>
  </si>
  <si>
    <t>Příplatek k vodorovnému přemístění výkopku/sypaniny z horniny třídy těžitelnosti I, skupiny 1 až 3 ZKD 1000 m přes 10000 m</t>
  </si>
  <si>
    <t>-1465368549</t>
  </si>
  <si>
    <t>"skláda 25 km, příplatek 15x"</t>
  </si>
  <si>
    <t>15*346,8</t>
  </si>
  <si>
    <t>171201231</t>
  </si>
  <si>
    <t>Poplatek za uložení zeminy a kamení na recyklační skládce (skládkovné) kód odpadu 17 05 04</t>
  </si>
  <si>
    <t>1470621544</t>
  </si>
  <si>
    <t>https://podminky.urs.cz/item/CS_URS_2025_02/171201231</t>
  </si>
  <si>
    <t>346,8*1,6</t>
  </si>
  <si>
    <t>Zásyp jam, šachet rýh nebo kolem objektů sypaninou se zhutněním</t>
  </si>
  <si>
    <t>-1109229251</t>
  </si>
  <si>
    <t>578,882</t>
  </si>
  <si>
    <t>"- podkladní beton"</t>
  </si>
  <si>
    <t xml:space="preserve">"DN 250"  -79,0*1,1*0,10</t>
  </si>
  <si>
    <t xml:space="preserve">"DN 500"  -49,0*1,6*0,15</t>
  </si>
  <si>
    <t>"-betonové sedlo"</t>
  </si>
  <si>
    <t>-79,0*1,1*0,434</t>
  </si>
  <si>
    <t>-49,0*1,6*0,720</t>
  </si>
  <si>
    <t xml:space="preserve">"přebytečná zemina 114,6  m3"</t>
  </si>
  <si>
    <t>"náhrada materiálu 50%, nevhodná zemina 464,3/2=232,2"</t>
  </si>
  <si>
    <t>Obsypání potrubí strojně sypaninou bez prohození, uloženou do 3 m</t>
  </si>
  <si>
    <t>-1329180038</t>
  </si>
  <si>
    <t>"příloha D.1.1.4"</t>
  </si>
  <si>
    <t xml:space="preserve">"DN 250"  79,0*1,1*0,60</t>
  </si>
  <si>
    <t xml:space="preserve">"DN 500"  49,0*1,6*0,9</t>
  </si>
  <si>
    <t xml:space="preserve">"- potrubí DN 250, 500"   </t>
  </si>
  <si>
    <t>-((79,0*0,060)+(49,0*0,220))</t>
  </si>
  <si>
    <t>58337600</t>
  </si>
  <si>
    <t>štěrkopísek</t>
  </si>
  <si>
    <t>-473136094</t>
  </si>
  <si>
    <t>"náhrada zeminy" 232,2*1,9</t>
  </si>
  <si>
    <t>"na obsyp" 107,2*1,9</t>
  </si>
  <si>
    <t>451573111</t>
  </si>
  <si>
    <t>Lože pod potrubí otevřený výkop ze štěrkopísku</t>
  </si>
  <si>
    <t>-1896152886</t>
  </si>
  <si>
    <t>https://podminky.urs.cz/item/CS_URS_2025_02/451573111</t>
  </si>
  <si>
    <t xml:space="preserve">"DN 250"  79,0*1,1*0,20</t>
  </si>
  <si>
    <t xml:space="preserve">"DN 500"  49,0*1,6*0,2</t>
  </si>
  <si>
    <t>452311131</t>
  </si>
  <si>
    <t>Podkladní desky z betonu prostého tř. C 12/15 otevřený výkop</t>
  </si>
  <si>
    <t>-1478828048</t>
  </si>
  <si>
    <t>https://podminky.urs.cz/item/CS_URS_2025_02/452311131</t>
  </si>
  <si>
    <t>79,0*1,1*0,125</t>
  </si>
  <si>
    <t>49,0*1,6*0,20</t>
  </si>
  <si>
    <t>452312131</t>
  </si>
  <si>
    <t>Sedlové lože z betonu prostého tř. C 12/15 otevřený výkop</t>
  </si>
  <si>
    <t>-1632345920</t>
  </si>
  <si>
    <t>https://podminky.urs.cz/item/CS_URS_2025_02/452312131</t>
  </si>
  <si>
    <t>79,0*1,1*0,165</t>
  </si>
  <si>
    <t>49,0*1,6*0,50</t>
  </si>
  <si>
    <t>Trubní vedení</t>
  </si>
  <si>
    <t>359901211</t>
  </si>
  <si>
    <t>Monitoring - kamerová prohlídka</t>
  </si>
  <si>
    <t>1890034255</t>
  </si>
  <si>
    <t>https://podminky.urs.cz/item/CS_URS_2025_02/359901211</t>
  </si>
  <si>
    <t>128,0</t>
  </si>
  <si>
    <t>831362121</t>
  </si>
  <si>
    <t>Montáž potrubí z trub kameninových hrdlových s integrovaným těsněním výkop sklon do 20 % DN 250</t>
  </si>
  <si>
    <t>-261315819</t>
  </si>
  <si>
    <t>https://podminky.urs.cz/item/CS_URS_2025_02/831362121</t>
  </si>
  <si>
    <t xml:space="preserve">"příloha D.1.1.1  str. 3"</t>
  </si>
  <si>
    <t>79,0</t>
  </si>
  <si>
    <t>59710702</t>
  </si>
  <si>
    <t xml:space="preserve">trouba kameninová glazovaná  DN 250 dl 2,50m spojovací systém C Třida 160</t>
  </si>
  <si>
    <t>1500317964</t>
  </si>
  <si>
    <t>831422121</t>
  </si>
  <si>
    <t>Montáž potrubí z trub kameninových hrdlových s integrovaným těsněním výkop sklon do 20 % DN 500</t>
  </si>
  <si>
    <t>1474154897</t>
  </si>
  <si>
    <t>https://podminky.urs.cz/item/CS_URS_2025_02/831422121</t>
  </si>
  <si>
    <t xml:space="preserve">"příloha D.1.1.1.  str. 3"</t>
  </si>
  <si>
    <t>49,0</t>
  </si>
  <si>
    <t>59710712</t>
  </si>
  <si>
    <t>trouba kameninová glazovaná DN 500 dl 2,50m spojovací systém C Třída 120</t>
  </si>
  <si>
    <t>-45208465</t>
  </si>
  <si>
    <t>837312221</t>
  </si>
  <si>
    <t>Montáž kameninových tvarovek jednoosých s integrovaným těsněním otevřený výkop DN 150</t>
  </si>
  <si>
    <t>1813172292</t>
  </si>
  <si>
    <t>https://podminky.urs.cz/item/CS_URS_2025_02/837312221</t>
  </si>
  <si>
    <t xml:space="preserve">"příloha D.1.1.1  str.8"</t>
  </si>
  <si>
    <t>6,0</t>
  </si>
  <si>
    <t>28611528</t>
  </si>
  <si>
    <t>přechod kanalizační KG kamenina-plast DN 160</t>
  </si>
  <si>
    <t>-1963530150</t>
  </si>
  <si>
    <t>837361221</t>
  </si>
  <si>
    <t>Montáž kameninových tvarovek odbočných s integrovaným těsněním otevřený výkop DN 250</t>
  </si>
  <si>
    <t>1544355854</t>
  </si>
  <si>
    <t>https://podminky.urs.cz/item/CS_URS_2025_02/837361221</t>
  </si>
  <si>
    <t>59711560</t>
  </si>
  <si>
    <t>odbočka kameninová glazovaná jednoduchá šikmá DN 250/150 dl 500mm spojovací systém C/F tř.160/-</t>
  </si>
  <si>
    <t>1145854949</t>
  </si>
  <si>
    <t>837421221</t>
  </si>
  <si>
    <t>Montáž kameninových tvarovek odbočných s integrovaným těsněním otevřený výkop DN 500</t>
  </si>
  <si>
    <t>-1862760996</t>
  </si>
  <si>
    <t>https://podminky.urs.cz/item/CS_URS_2025_02/837421221</t>
  </si>
  <si>
    <t xml:space="preserve">"příloha D.1.1.1  str.8 ""</t>
  </si>
  <si>
    <t>59711810</t>
  </si>
  <si>
    <t>odbočka kameninová glazovaná jednoduchá kolmá DN 500/150</t>
  </si>
  <si>
    <t>-529434336</t>
  </si>
  <si>
    <t>871315241</t>
  </si>
  <si>
    <t>Kanalizační potrubí z tvrdého PVC v otevřeném výkopu ve sklonu do 20 %, hladkého plnostěnného vícevrstvého, tuhost třídy SN 12 DN 150</t>
  </si>
  <si>
    <t>CS ÚRS 2023 02</t>
  </si>
  <si>
    <t>838383603</t>
  </si>
  <si>
    <t>https://podminky.urs.cz/item/CS_URS_2023_02/871315241</t>
  </si>
  <si>
    <t>"dodávka a montáž" 12,0</t>
  </si>
  <si>
    <t>877315211</t>
  </si>
  <si>
    <t>Montáž tvarovek z tvrdého PVC-systém KG nebo z polypropylenu-systém KG 2000 jednoosé DN 160</t>
  </si>
  <si>
    <t>-1123767992</t>
  </si>
  <si>
    <t>https://podminky.urs.cz/item/CS_URS_2023_02/877315211</t>
  </si>
  <si>
    <t xml:space="preserve">"příloha D.1.1.1  str. 8"</t>
  </si>
  <si>
    <t>28611361</t>
  </si>
  <si>
    <t>koleno kanalizační PVC KG 160x45°</t>
  </si>
  <si>
    <t>515201703</t>
  </si>
  <si>
    <t>28611360</t>
  </si>
  <si>
    <t>koleno kanalizační PVC KG 160x30°</t>
  </si>
  <si>
    <t>-1116541222</t>
  </si>
  <si>
    <t>28611359</t>
  </si>
  <si>
    <t>koleno kanalizační PVC KG 160x15°</t>
  </si>
  <si>
    <t>-1624636945</t>
  </si>
  <si>
    <t>28611742</t>
  </si>
  <si>
    <t>spojka dvouhrdlá kanalizace plastové PVC KG DN 160</t>
  </si>
  <si>
    <t>-1918622852</t>
  </si>
  <si>
    <t>892362121</t>
  </si>
  <si>
    <t>Tlaková zkouška vzduchem potrubí DN 250 těsnícím vakem ucpávkovým</t>
  </si>
  <si>
    <t>úsek</t>
  </si>
  <si>
    <t>-188247630</t>
  </si>
  <si>
    <t>https://podminky.urs.cz/item/CS_URS_2025_02/892362121</t>
  </si>
  <si>
    <t>892422121</t>
  </si>
  <si>
    <t>Tlaková zkouška vzduchem potrubí DN 500 těsnícím vakem ucpávkovým</t>
  </si>
  <si>
    <t>720725314</t>
  </si>
  <si>
    <t>https://podminky.urs.cz/item/CS_URS_2025_02/892422121</t>
  </si>
  <si>
    <t>1,0</t>
  </si>
  <si>
    <t>894411121</t>
  </si>
  <si>
    <t>Zřízení šachet kanalizačních z betonových dílců na potrubí DN 250 dno beton tř. C 25/30</t>
  </si>
  <si>
    <t>543076607</t>
  </si>
  <si>
    <t>https://podminky.urs.cz/item/CS_URS_2025_02/894411121</t>
  </si>
  <si>
    <t>"příloha D.1.1.5 - tabulka šachet"</t>
  </si>
  <si>
    <t>894411141</t>
  </si>
  <si>
    <t>Zřízení šachet kanalizačních z betonových dílců na potrubí DN 500 dno beton tř. C 25/30</t>
  </si>
  <si>
    <t>-1897671372</t>
  </si>
  <si>
    <t>https://podminky.urs.cz/item/CS_URS_2025_02/894411141</t>
  </si>
  <si>
    <t>59224063</t>
  </si>
  <si>
    <t>dno betonové šachtové kulaté DN 1000x1000, 100x115x15cm</t>
  </si>
  <si>
    <t>-13497200</t>
  </si>
  <si>
    <t>"včetně příslušných vložek" 3,0</t>
  </si>
  <si>
    <t>59226001</t>
  </si>
  <si>
    <t>dno kruhové nádrže DN 1500 stěna tl přes 100mm v 1640mm užitný objem 2,78m3</t>
  </si>
  <si>
    <t>-1469585097</t>
  </si>
  <si>
    <t xml:space="preserve">"včetně příslušných vložek"  1,0</t>
  </si>
  <si>
    <t>59224433</t>
  </si>
  <si>
    <t>deska betonová přechodová šachty DN 1500 kanalizační 180/100x25cm</t>
  </si>
  <si>
    <t>-1539499200</t>
  </si>
  <si>
    <t>59224162</t>
  </si>
  <si>
    <t>skruž kanalizační s ocelovými stupadly+ PE povlakem 100x100x12cm</t>
  </si>
  <si>
    <t>535265663</t>
  </si>
  <si>
    <t>3,0</t>
  </si>
  <si>
    <t>59224051</t>
  </si>
  <si>
    <t>skruž pro kanalizační šachty se zabudovanými stupadly 100x50x12cm</t>
  </si>
  <si>
    <t>-1172167580</t>
  </si>
  <si>
    <t>59224160</t>
  </si>
  <si>
    <t>skruž kanalizační s ocelovými stupadly 100x25x12cm</t>
  </si>
  <si>
    <t>-1448662558</t>
  </si>
  <si>
    <t>59224168</t>
  </si>
  <si>
    <t>skruž betonová přechodová 62,5/100x60x12cm, stupadla poplastovaná kapsová</t>
  </si>
  <si>
    <t>-1692702340</t>
  </si>
  <si>
    <t>59224185</t>
  </si>
  <si>
    <t>prstenec šachtový vyrovnávací betonový 625x120x60mm</t>
  </si>
  <si>
    <t>1503869355</t>
  </si>
  <si>
    <t>59224176</t>
  </si>
  <si>
    <t>prstenec šachtový vyrovnávací betonový 625x120x80mm</t>
  </si>
  <si>
    <t>1320456612</t>
  </si>
  <si>
    <t>5,0</t>
  </si>
  <si>
    <t>59224187</t>
  </si>
  <si>
    <t>prstenec šachtový vyrovnávací betonový 625x120x100mm</t>
  </si>
  <si>
    <t>1521207768</t>
  </si>
  <si>
    <t>59224348</t>
  </si>
  <si>
    <t>těsnění elastomerové pro spojení šachetních dílů DN 1000</t>
  </si>
  <si>
    <t>-1968650164</t>
  </si>
  <si>
    <t>23,0</t>
  </si>
  <si>
    <t>896000001R</t>
  </si>
  <si>
    <t>Čedičový obklad D+M</t>
  </si>
  <si>
    <t>603884765</t>
  </si>
  <si>
    <t xml:space="preserve">"příloha D.1.1.1 str. 14  žlábek a lavička"</t>
  </si>
  <si>
    <t>3*1,5+1*2,0</t>
  </si>
  <si>
    <t>899104112</t>
  </si>
  <si>
    <t>Osazení poklopů litinových nebo ocelových včetně rámů pro třídu zatížení D400, E600</t>
  </si>
  <si>
    <t>899982193</t>
  </si>
  <si>
    <t>https://podminky.urs.cz/item/CS_URS_2025_02/899104112</t>
  </si>
  <si>
    <t>"příloha D.1.1.5 -tabulka šachet"</t>
  </si>
  <si>
    <t>28661935</t>
  </si>
  <si>
    <t>poklop šachtový litinový DN 600 pro třídu zatížení D400</t>
  </si>
  <si>
    <t>1107992520</t>
  </si>
  <si>
    <t>-2095761011</t>
  </si>
  <si>
    <t>810391811</t>
  </si>
  <si>
    <t>Bourání stávajícího potrubí z betonu v otevřeném výkopu DN přes 200 do 400</t>
  </si>
  <si>
    <t>-248157674</t>
  </si>
  <si>
    <t>https://podminky.urs.cz/item/CS_URS_2025_02/810391811</t>
  </si>
  <si>
    <t>"potrubí DN250 včetně případného obetonování a sedla" 79,0</t>
  </si>
  <si>
    <t>830421811</t>
  </si>
  <si>
    <t>Bourání stávajícího potrubí z kameninových trub v otevřeném výkopu DN přes 400 do 500</t>
  </si>
  <si>
    <t>1762550428</t>
  </si>
  <si>
    <t>https://podminky.urs.cz/item/CS_URS_2025_02/830421811</t>
  </si>
  <si>
    <t>"potrubí DN500 včetně případného obetonování a sedla" 49,0</t>
  </si>
  <si>
    <t>890231811</t>
  </si>
  <si>
    <t>Bourání šachet a jímek ručně velikosti obestavěného prostoru přes 1,5 do 3 m3 z prostého betonu</t>
  </si>
  <si>
    <t>-368161588</t>
  </si>
  <si>
    <t>https://podminky.urs.cz/item/CS_URS_2025_02/890231811</t>
  </si>
  <si>
    <t>3*2,5</t>
  </si>
  <si>
    <t>Přesun sutě</t>
  </si>
  <si>
    <t>997013501</t>
  </si>
  <si>
    <t>Odvoz suti a vybouraných hmot na skládku nebo meziskládku do 1 km se složením</t>
  </si>
  <si>
    <t>1543514849</t>
  </si>
  <si>
    <t>https://podminky.urs.cz/item/CS_URS_2025_02/997013501</t>
  </si>
  <si>
    <t>" z pol. 810391811, 830421811, 890231811"</t>
  </si>
  <si>
    <t>79,0*0,32+49,0*0,24+7,5*0,55</t>
  </si>
  <si>
    <t>997013509</t>
  </si>
  <si>
    <t>Příplatek k odvozu suti a vybouraných hmot na skládku ZKD 1 km přes 1 km</t>
  </si>
  <si>
    <t>-1652724509</t>
  </si>
  <si>
    <t>https://podminky.urs.cz/item/CS_URS_2025_02/997013509</t>
  </si>
  <si>
    <t>"skládka 15 km, příplatek 14x"</t>
  </si>
  <si>
    <t>14*41,165</t>
  </si>
  <si>
    <t>997013631</t>
  </si>
  <si>
    <t>Poplatek za uložení na skládce (skládkovné) stavebního odpadu směsného kód odpadu 17 09 04</t>
  </si>
  <si>
    <t>1649751387</t>
  </si>
  <si>
    <t>https://podminky.urs.cz/item/CS_URS_2025_02/997013631</t>
  </si>
  <si>
    <t>41,165</t>
  </si>
  <si>
    <t>998275101</t>
  </si>
  <si>
    <t>Přesun hmot pro trubní vedení z trub kameninových otevřený výkop</t>
  </si>
  <si>
    <t>1016092095</t>
  </si>
  <si>
    <t>https://podminky.urs.cz/item/CS_URS_2025_02/998275101</t>
  </si>
  <si>
    <t xml:space="preserve">SO 302.1 - Vodovod řad 1, 2, 5 a 6  - Vak</t>
  </si>
  <si>
    <t xml:space="preserve">    9 - Ostatní konstrukce a práce</t>
  </si>
  <si>
    <t>313595716</t>
  </si>
  <si>
    <t>"příloha D.1.2.1 str. 7"</t>
  </si>
  <si>
    <t>1758745038</t>
  </si>
  <si>
    <t xml:space="preserve">"cca 2 měsíce cca 2 hod/den"  </t>
  </si>
  <si>
    <t>60,0*2,0</t>
  </si>
  <si>
    <t>-712277218</t>
  </si>
  <si>
    <t>60,0</t>
  </si>
  <si>
    <t>Dočasné zajištění potrubí plynu</t>
  </si>
  <si>
    <t>-550986271</t>
  </si>
  <si>
    <t>"příloha D.1.2.3 1-6"</t>
  </si>
  <si>
    <t>4*1,5</t>
  </si>
  <si>
    <t>119001422</t>
  </si>
  <si>
    <t>Dočasné zajištění kabelů a kabelových tratí z 6 volně ložených kabelů</t>
  </si>
  <si>
    <t>348687835</t>
  </si>
  <si>
    <t>https://podminky.urs.cz/item/CS_URS_2025_02/119001422</t>
  </si>
  <si>
    <t>"příloha D.1.1.3 a, b, c, d, e"</t>
  </si>
  <si>
    <t>13*1,5</t>
  </si>
  <si>
    <t>132254206</t>
  </si>
  <si>
    <t>Hloubení zapažených rýh š do 2000 mm v hornině třídy těžitelnosti I, skupiny 3 objem do 5000 m3</t>
  </si>
  <si>
    <t>-2075768090</t>
  </si>
  <si>
    <t>https://podminky.urs.cz/item/CS_URS_2025_02/132254206</t>
  </si>
  <si>
    <t xml:space="preserve">"příloha D.1.2.3.1-6,  D.1.2.4""povrchy  0,5m -  odstranění a znovuzřízení v SO  Komunikace"</t>
  </si>
  <si>
    <t>"Řad 1 "</t>
  </si>
  <si>
    <t>103,0*1,2*1,0</t>
  </si>
  <si>
    <t>"Řad 2 "</t>
  </si>
  <si>
    <t>118,5*(1,5+2,0+1,5)/3*1,5</t>
  </si>
  <si>
    <t>"Řad 5 "</t>
  </si>
  <si>
    <t>75,0*(1,3+1,2)/2*1,0</t>
  </si>
  <si>
    <t>"Řad 6 "</t>
  </si>
  <si>
    <t>37,5*(1,3+1,4)/2*1,0</t>
  </si>
  <si>
    <t>"samostatný výkop pro vyjmutí stávajícího potrubí D1.2.1. str.10"</t>
  </si>
  <si>
    <t>82,0*1,5*1,0</t>
  </si>
  <si>
    <t>"přípojky"</t>
  </si>
  <si>
    <t>42,0*0,9*1,0</t>
  </si>
  <si>
    <t>-874468629</t>
  </si>
  <si>
    <t>(6,0+19,5)*1,5</t>
  </si>
  <si>
    <t>151101101</t>
  </si>
  <si>
    <t>Zřízení příložného pažení a rozepření stěn rýh hl do 2 m</t>
  </si>
  <si>
    <t>437500974</t>
  </si>
  <si>
    <t>https://podminky.urs.cz/item/CS_URS_2025_02/151101101</t>
  </si>
  <si>
    <t>"příloha D.1.4 a"</t>
  </si>
  <si>
    <t>103,0*1,2*2,0</t>
  </si>
  <si>
    <t>118,5*(1,5+2,0+1,5)/3*2,0</t>
  </si>
  <si>
    <t>75,0*(1,3+1,2)/2*2,0</t>
  </si>
  <si>
    <t>37,5*(1,3+1,4)/2*2,0</t>
  </si>
  <si>
    <t>82,0*1,5*2</t>
  </si>
  <si>
    <t>151101111</t>
  </si>
  <si>
    <t>Odstranění příložného pažení a rozepření stěn rýh hl do 2 m</t>
  </si>
  <si>
    <t>-348082664</t>
  </si>
  <si>
    <t>https://podminky.urs.cz/item/CS_URS_2025_02/151101111</t>
  </si>
  <si>
    <t>1176,95</t>
  </si>
  <si>
    <t>-1994589493</t>
  </si>
  <si>
    <t>"výpočet v pol. 132254205 - přebytečná a nevhodná zemina"</t>
  </si>
  <si>
    <t>"nevhodná zemina 50%, 459,109/2=229,55, přebytečná zemina 265,92"</t>
  </si>
  <si>
    <t>229,55+265,92</t>
  </si>
  <si>
    <t>794454470</t>
  </si>
  <si>
    <t>"skládka 25 km, příplatek 15x"</t>
  </si>
  <si>
    <t>15*495,47</t>
  </si>
  <si>
    <t>-1610762730</t>
  </si>
  <si>
    <t>495,47*1,6</t>
  </si>
  <si>
    <t>83604743</t>
  </si>
  <si>
    <t>"příloha D.1.2.4 a - 50% náhrada materiálu do zásypu"</t>
  </si>
  <si>
    <t>725,025</t>
  </si>
  <si>
    <t xml:space="preserve">"řady DN100-dl. 103,0+ 37,5"                                                         </t>
  </si>
  <si>
    <t xml:space="preserve">"- pískový  podsyp"</t>
  </si>
  <si>
    <t>-140,5*1,0*0,10</t>
  </si>
  <si>
    <t>"- obsyp"</t>
  </si>
  <si>
    <t>-140,5*1,0*0,3</t>
  </si>
  <si>
    <t xml:space="preserve">"řady DN150-dl. 75,0"   </t>
  </si>
  <si>
    <t>-75,0*1,0*0,10</t>
  </si>
  <si>
    <t>-75,0*1,0*0,3</t>
  </si>
  <si>
    <t xml:space="preserve">"řad DN400 dl.118,5"  </t>
  </si>
  <si>
    <t>-118,5*1,5*0,15</t>
  </si>
  <si>
    <t>-118,50*1,5*0,75</t>
  </si>
  <si>
    <t>-42,0*0,9*0,1</t>
  </si>
  <si>
    <t>-42,0*0,95*0,4</t>
  </si>
  <si>
    <t>1827277552</t>
  </si>
  <si>
    <t>"potrubí rýha "</t>
  </si>
  <si>
    <t>140,5*1,0*0,3</t>
  </si>
  <si>
    <t>75,0*1,0*0,3</t>
  </si>
  <si>
    <t>118,50*1,5*0,75</t>
  </si>
  <si>
    <t>42,0*0,9*0,4</t>
  </si>
  <si>
    <t>-1806179263</t>
  </si>
  <si>
    <t>" na obsyp a náhrada zeminy k zásypu" (229,55+213,083)*1,9</t>
  </si>
  <si>
    <t>-1451291127</t>
  </si>
  <si>
    <t>"příloha D.1.2.4"</t>
  </si>
  <si>
    <t>140,5*1,0*0,10</t>
  </si>
  <si>
    <t>75,0*1,0*0,10</t>
  </si>
  <si>
    <t>118,5*1,5*0,15</t>
  </si>
  <si>
    <t>42,0*0,9*0,1</t>
  </si>
  <si>
    <t>452313141</t>
  </si>
  <si>
    <t>Podkladní bloky z betonu prostého tř. C 16/20 otevřený výkop</t>
  </si>
  <si>
    <t>1226592819</t>
  </si>
  <si>
    <t>https://podminky.urs.cz/item/CS_URS_2025_02/452313141</t>
  </si>
  <si>
    <t xml:space="preserve">"příloha  D.1.2.5"</t>
  </si>
  <si>
    <t>12 *0,15</t>
  </si>
  <si>
    <t>452353101</t>
  </si>
  <si>
    <t>Bednění podkladních bloků otevřený výkop</t>
  </si>
  <si>
    <t>2057128667</t>
  </si>
  <si>
    <t>https://podminky.urs.cz/item/CS_URS_2023_02/452353101</t>
  </si>
  <si>
    <t>12,0</t>
  </si>
  <si>
    <t>851000000R</t>
  </si>
  <si>
    <t>Příplatek za přepojení vodovodních přípojek</t>
  </si>
  <si>
    <t>1171197635</t>
  </si>
  <si>
    <t>"příloha D.1.2.1 - str. 8"</t>
  </si>
  <si>
    <t>851261131</t>
  </si>
  <si>
    <t>Montáž potrubí z trub litinových hrdlových s integrovaným těsněním otevřený výkop DN 100</t>
  </si>
  <si>
    <t>-78650059</t>
  </si>
  <si>
    <t>https://podminky.urs.cz/item/CS_URS_2023_02/851261131</t>
  </si>
  <si>
    <t>"příloha D.1.2.5 - specifikace materiálu"</t>
  </si>
  <si>
    <t>140,5</t>
  </si>
  <si>
    <t>55253001</t>
  </si>
  <si>
    <t>trouba vodovodní litinová hrdlová Pz dl 6m DN 100</t>
  </si>
  <si>
    <t>-575798690</t>
  </si>
  <si>
    <t>50000005R</t>
  </si>
  <si>
    <t>jištěný spoj DN 150 vč. ochranné manžety</t>
  </si>
  <si>
    <t>-889238931</t>
  </si>
  <si>
    <t>"příloha D.1.5 - specifikace materiálu"</t>
  </si>
  <si>
    <t>16,0</t>
  </si>
  <si>
    <t>851311131</t>
  </si>
  <si>
    <t>Montáž potrubí z trub litinových hrdlových s integrovaným těsněním otevřený výkop DN 150</t>
  </si>
  <si>
    <t>1705737162</t>
  </si>
  <si>
    <t>https://podminky.urs.cz/item/CS_URS_2023_02/851311131</t>
  </si>
  <si>
    <t>75,0</t>
  </si>
  <si>
    <t>55253003</t>
  </si>
  <si>
    <t>trouba vodovodní litinová hrdlová Pz dl 6m DN 150</t>
  </si>
  <si>
    <t>1515089900</t>
  </si>
  <si>
    <t>50000002R</t>
  </si>
  <si>
    <t>-248781174</t>
  </si>
  <si>
    <t>8,0</t>
  </si>
  <si>
    <t>851391131</t>
  </si>
  <si>
    <t>Montáž potrubí z trub litinových tlakových hrdlových v otevřeném výkopu s integrovaným těsněním DN 400</t>
  </si>
  <si>
    <t>1788847891</t>
  </si>
  <si>
    <t>https://podminky.urs.cz/item/CS_URS_2023_02/851391131</t>
  </si>
  <si>
    <t>118,5</t>
  </si>
  <si>
    <t>55253008</t>
  </si>
  <si>
    <t>trouba vodovodní litinová hrdlová Pz dl 6m DN 400</t>
  </si>
  <si>
    <t>740355434</t>
  </si>
  <si>
    <t>50000004R</t>
  </si>
  <si>
    <t>-295793948</t>
  </si>
  <si>
    <t>857241131</t>
  </si>
  <si>
    <t>Montáž litinových tvarovek jednoosých hrdlových otevřený výkop s integrovaným těsněním DN 80</t>
  </si>
  <si>
    <t>-1034919297</t>
  </si>
  <si>
    <t>https://podminky.urs.cz/item/CS_URS_2025_02/857241131</t>
  </si>
  <si>
    <t>"rezeva" 2,0</t>
  </si>
  <si>
    <t>55253940</t>
  </si>
  <si>
    <t>koleno hrdlové z tvárné litiny,práškový epoxid tl 250µm MMK-kus DN 80-45°</t>
  </si>
  <si>
    <t>-243449207</t>
  </si>
  <si>
    <t>"reserva" 2,0</t>
  </si>
  <si>
    <t>857242122</t>
  </si>
  <si>
    <t>Montáž litinových tvarovek jednoosých přírubových otevřený výkop DN 80</t>
  </si>
  <si>
    <t>642558003</t>
  </si>
  <si>
    <t>https://podminky.urs.cz/item/CS_URS_2025_02/857242122</t>
  </si>
  <si>
    <t>505008020016</t>
  </si>
  <si>
    <t>KOLENO PATNÍ PŘÍRUBOVÉ DLOUHÉ 80</t>
  </si>
  <si>
    <t>666436271</t>
  </si>
  <si>
    <t>857261131</t>
  </si>
  <si>
    <t>Montáž litinových tvarovek jednoosých hrdlových otevřený výkop s integrovaným těsněním DN 100</t>
  </si>
  <si>
    <t>2129859225</t>
  </si>
  <si>
    <t>https://podminky.urs.cz/item/CS_URS_2025_02/857261131</t>
  </si>
  <si>
    <t>799410000016</t>
  </si>
  <si>
    <t>SYNOFLEX - S PŘÍRUBOU 100 (104-132)</t>
  </si>
  <si>
    <t>1615791296</t>
  </si>
  <si>
    <t>HWL.797410000016</t>
  </si>
  <si>
    <t>SYNOFLEX - SPOJKA 100 (104-132)</t>
  </si>
  <si>
    <t>558159724</t>
  </si>
  <si>
    <t>55253941</t>
  </si>
  <si>
    <t>koleno hrdlové z tvárné litiny,práškový epoxid tl 250µm MMK-kus DN 100-45°</t>
  </si>
  <si>
    <t>698419736</t>
  </si>
  <si>
    <t>4,0+2,0</t>
  </si>
  <si>
    <t>55253905</t>
  </si>
  <si>
    <t>koleno hrdlové z tvárné litiny,práškový epoxid tl 250µm MMK-kus DN 100-11,25°</t>
  </si>
  <si>
    <t>849601664</t>
  </si>
  <si>
    <t>55253745</t>
  </si>
  <si>
    <t>tvarovka hrdlová s přírubovou odbočkou z tvárné litiny,práškový epoxid tl 250µm MMA-kus DN 100/80</t>
  </si>
  <si>
    <t>-1768245988</t>
  </si>
  <si>
    <t>857262122</t>
  </si>
  <si>
    <t>Montáž litinových tvarovek jednoosých přírubových otevřený výkop DN 100</t>
  </si>
  <si>
    <t>-766943256</t>
  </si>
  <si>
    <t>https://podminky.urs.cz/item/CS_URS_2025_02/857262122</t>
  </si>
  <si>
    <t>"příloha D.1.1.5 - specifikace materiálu"</t>
  </si>
  <si>
    <t>6,0+5,0+1,0+1,0</t>
  </si>
  <si>
    <t>55253490</t>
  </si>
  <si>
    <t>tvarovka přírubová litinová s hladkým koncem,práškový epoxid tl 250µm F-kus DN 100</t>
  </si>
  <si>
    <t>1651411930</t>
  </si>
  <si>
    <t>857311131</t>
  </si>
  <si>
    <t>Montáž litinových tvarovek jednoosých hrdlových otevřený výkop s integrovaným těsněním DN 150</t>
  </si>
  <si>
    <t>-492690877</t>
  </si>
  <si>
    <t>https://podminky.urs.cz/item/CS_URS_2025_02/857311131</t>
  </si>
  <si>
    <t>55253943</t>
  </si>
  <si>
    <t>koleno hrdlové z tvárné litiny,práškový epoxid tl 250µm MMK-kus DN 150-45°</t>
  </si>
  <si>
    <t>985364700</t>
  </si>
  <si>
    <t>"D.1.2.5. reserva " 2,0</t>
  </si>
  <si>
    <t>797415000016</t>
  </si>
  <si>
    <t>SYNOFLEX - SPOJKA 150 (155-192)</t>
  </si>
  <si>
    <t>1467155598</t>
  </si>
  <si>
    <t>55253757</t>
  </si>
  <si>
    <t>tvarovka hrdlová s přírubovou odbočkou z tvárné litiny,práškový epoxid tl 250µm MMA-kus DN 150/100</t>
  </si>
  <si>
    <t>2081460341</t>
  </si>
  <si>
    <t>857312122</t>
  </si>
  <si>
    <t>Montáž litinových tvarovek jednoosých přírubových otevřený výkop DN 150</t>
  </si>
  <si>
    <t>-1988043109</t>
  </si>
  <si>
    <t>https://podminky.urs.cz/item/CS_URS_2025_02/857312122</t>
  </si>
  <si>
    <t>55253895</t>
  </si>
  <si>
    <t>tvarovka přírubová s hrdlem z tvárné litiny,práškový epoxid tl 250µm EU-kus dl 135mm DN 150</t>
  </si>
  <si>
    <t>-570966393</t>
  </si>
  <si>
    <t>55253492</t>
  </si>
  <si>
    <t>tvarovka přírubová litinová s hladkým koncem,práškový epoxid tl 250µm F-kus DN 150</t>
  </si>
  <si>
    <t>-1174666121</t>
  </si>
  <si>
    <t>857314122</t>
  </si>
  <si>
    <t>Montáž litinových tvarovek odbočných přírubových otevřený výkop DN 150</t>
  </si>
  <si>
    <t>800687126</t>
  </si>
  <si>
    <t>https://podminky.urs.cz/item/CS_URS_2025_02/857314122</t>
  </si>
  <si>
    <t>55253528</t>
  </si>
  <si>
    <t>tvarovka přírubová litinová s přírubovou odbočkou,práškový epoxid tl 250µm T-kus DN 150/100</t>
  </si>
  <si>
    <t>-1964029375</t>
  </si>
  <si>
    <t>857391131</t>
  </si>
  <si>
    <t>Montáž litinových tvarovek na potrubí litinovém tlakovém jednoosých na potrubí z trub hrdlových v otevřeném výkopu, kanálu nebo v šachtě s integrovaným těsněním DN 400</t>
  </si>
  <si>
    <t>-486408450</t>
  </si>
  <si>
    <t>https://podminky.urs.cz/item/CS_URS_2025_02/857391131</t>
  </si>
  <si>
    <t>HWL.797440000016</t>
  </si>
  <si>
    <t>SYNOFLEX - SPOJKA 400 (398-442)</t>
  </si>
  <si>
    <t>-2077163415</t>
  </si>
  <si>
    <t>HWL.799440000010</t>
  </si>
  <si>
    <t>SYNOFLEX - S PŘÍRUBOU 400 (398-442)</t>
  </si>
  <si>
    <t>1520338369</t>
  </si>
  <si>
    <t>857392122</t>
  </si>
  <si>
    <t>Montáž litinových tvarovek na potrubí litinovém tlakovém jednoosých na potrubí z trub přírubových v otevřeném výkopu, kanálu nebo v šachtě DN 400</t>
  </si>
  <si>
    <t>21733188</t>
  </si>
  <si>
    <t>https://podminky.urs.cz/item/CS_URS_2025_02/857392122</t>
  </si>
  <si>
    <t>55251031</t>
  </si>
  <si>
    <t>tvarovka přírubová s hrdlem z tvárné litiny,práškový epoxid tl 250µm EU-kus dl 130mm DN 400</t>
  </si>
  <si>
    <t>-1080690270</t>
  </si>
  <si>
    <t>7,0</t>
  </si>
  <si>
    <t>55253497</t>
  </si>
  <si>
    <t>tvarovka přírubová litinová s hladkým koncem, práškový epoxid tl 250µm F-kus DN 400</t>
  </si>
  <si>
    <t>-736982106</t>
  </si>
  <si>
    <t>HWL.800040000010</t>
  </si>
  <si>
    <t>PŘÍRUBA SLEPÁ 400</t>
  </si>
  <si>
    <t>2088792389</t>
  </si>
  <si>
    <t>857394122</t>
  </si>
  <si>
    <t>Montáž litinových tvarovek na potrubí litinovém tlakovém odbočných na potrubí z trub přírubových v otevřeném výkopu, kanálu nebo v šachtě DN 400</t>
  </si>
  <si>
    <t>6169162</t>
  </si>
  <si>
    <t>https://podminky.urs.cz/item/CS_URS_2025_02/857394122</t>
  </si>
  <si>
    <t>55251738</t>
  </si>
  <si>
    <t>tvarovka přírubová litinová s přírubovou odbočkou,práškový epoxid tl 250µm T-kus DN 400/100</t>
  </si>
  <si>
    <t>-759289698</t>
  </si>
  <si>
    <t>55251739</t>
  </si>
  <si>
    <t>tvarovka přírubová litinová s přírubovou odbočkou,práškový epoxid tl 250µm T-kus DN 400/150</t>
  </si>
  <si>
    <t>-1690138357</t>
  </si>
  <si>
    <t>55251740</t>
  </si>
  <si>
    <t>tvarovka přírubová litinová s přírubovou odbočkou,práškový epoxid tl 250µm T-kus DN 400/200</t>
  </si>
  <si>
    <t>1455839083</t>
  </si>
  <si>
    <t>55251744</t>
  </si>
  <si>
    <t>tvarovka přírubová litinová s přírubovou odbočkou,práškový epoxid tl 250µm T-kus DN 400/400</t>
  </si>
  <si>
    <t>1154425540</t>
  </si>
  <si>
    <t>871000000R</t>
  </si>
  <si>
    <t>Náhtadní zásovobování - provizorní PE DN 2" (domovní přípojky)</t>
  </si>
  <si>
    <t>1257368968</t>
  </si>
  <si>
    <t>"příloha D.1.2.1 str.5 - po úsecích, součástí je napojení, ukotvení k zemi, vyvěšení, ochrana v místě přejezdů a přechodů, odstranění "</t>
  </si>
  <si>
    <t>"celkem přepojení 5 domovních přípojek"</t>
  </si>
  <si>
    <t>50,0</t>
  </si>
  <si>
    <t>871000001R</t>
  </si>
  <si>
    <t>Náhradní zásobování - provizorní 3" ( uliční řady )</t>
  </si>
  <si>
    <t>-1788641705</t>
  </si>
  <si>
    <t xml:space="preserve">"příloha D.1.2.1str.5 - součástí je napojení, ukotvení , vyvěšení, ochrana potrubí v místě přejezdů, obsyp štěrkopískem, odstranění  "</t>
  </si>
  <si>
    <t>200,0</t>
  </si>
  <si>
    <t>871211211</t>
  </si>
  <si>
    <t>Montáž vodovodního potrubí z plastů v otevřeném výkopu z polyetylenu PE 100 svařovaných elektrotvarovkou SDR 11/PN16 D 63 x 5,8 mm</t>
  </si>
  <si>
    <t>769813092</t>
  </si>
  <si>
    <t>https://podminky.urs.cz/item/CS_URS_2025_02/871211211</t>
  </si>
  <si>
    <t>"napojení přípojek"</t>
  </si>
  <si>
    <t>42,0</t>
  </si>
  <si>
    <t>28613113</t>
  </si>
  <si>
    <t>trubka vodovodní PE100 RC PN 16 SDR11 63x5,8mm</t>
  </si>
  <si>
    <t>1908560834</t>
  </si>
  <si>
    <t>891211112</t>
  </si>
  <si>
    <t>Montáž vodovodních šoupátek otevřený výkop (domovní)</t>
  </si>
  <si>
    <t>-1751104737</t>
  </si>
  <si>
    <t>https://podminky.urs.cz/item/CS_URS_2025_02/891211112</t>
  </si>
  <si>
    <t>"příloha D.1.2.5 - specifikace materiálu - přípojky"</t>
  </si>
  <si>
    <t>250000200016</t>
  </si>
  <si>
    <t>ŠOUPÁTKO DOMOVNÍ PŘÍPOJKY VNI-VNI 2"-2"</t>
  </si>
  <si>
    <t>-651297694</t>
  </si>
  <si>
    <t>960110016003</t>
  </si>
  <si>
    <t>SOUPRAVA ZEMNÍ TELESKOPICKÁ DOM. ŠOUPÁTKA-1,0-1,6 3/4"-2" (1,0-1,6m)</t>
  </si>
  <si>
    <t>1700067993</t>
  </si>
  <si>
    <t>HWL.632006306316</t>
  </si>
  <si>
    <t>TVAROVKA ISO SPOJKA 63-63</t>
  </si>
  <si>
    <t>64226665</t>
  </si>
  <si>
    <t>891241112</t>
  </si>
  <si>
    <t>Montáž vodovodních šoupátek otevřený výkop DN 80 s osazením zemní soupravy</t>
  </si>
  <si>
    <t>-33949719</t>
  </si>
  <si>
    <t>https://podminky.urs.cz/item/CS_URS_2025_02/891241112</t>
  </si>
  <si>
    <t>400208000016</t>
  </si>
  <si>
    <t>ŠOUPĚ E2 PŘÍRUBOVÉ KRÁTKÉ 80</t>
  </si>
  <si>
    <t>-1441185557</t>
  </si>
  <si>
    <t>891247111</t>
  </si>
  <si>
    <t>Montáž hydrantů podzemních DN 80</t>
  </si>
  <si>
    <t>-122069736</t>
  </si>
  <si>
    <t>https://podminky.urs.cz/item/CS_URS_2025_02/891247111</t>
  </si>
  <si>
    <t>HWL.D49008015016</t>
  </si>
  <si>
    <t>HYDRANT PODZEMNÍ PLNOPRŮTOKOVÝ 80/1,50 m</t>
  </si>
  <si>
    <t>-1913543943</t>
  </si>
  <si>
    <t>891261112</t>
  </si>
  <si>
    <t>Montáž vodovodních šoupátek otevřený výkop DN 100 s osazením zemní soupravy</t>
  </si>
  <si>
    <t>-1049074677</t>
  </si>
  <si>
    <t>https://podminky.urs.cz/item/CS_URS_2025_02/891261112</t>
  </si>
  <si>
    <t>"příloha D.1.2.5 - specifikace materiálu "</t>
  </si>
  <si>
    <t>400210000016</t>
  </si>
  <si>
    <t>ŠOUPĚ E2 PŘÍRUBOVÉ KRÁTKÉ 100</t>
  </si>
  <si>
    <t>184249204</t>
  </si>
  <si>
    <t>891269111</t>
  </si>
  <si>
    <t>Montáž navrtávacích pasů na potrubí z jakýchkoli trub DN 100</t>
  </si>
  <si>
    <t>660030266</t>
  </si>
  <si>
    <t>https://podminky.urs.cz/item/CS_URS_2025_02/891269111</t>
  </si>
  <si>
    <t xml:space="preserve">"přípojky "  3,0</t>
  </si>
  <si>
    <t>42271414</t>
  </si>
  <si>
    <t>pás navrtávací z tvárné litiny DN 100, pro litinové a ocelové potrubí, se závitovým výstupem 1",5/4",6/4",2"</t>
  </si>
  <si>
    <t>362997997</t>
  </si>
  <si>
    <t>891311112</t>
  </si>
  <si>
    <t>Montáž vodovodních šoupátek otevřený výkop DN 150 s osazením zemní soupravy</t>
  </si>
  <si>
    <t>139152745</t>
  </si>
  <si>
    <t>https://podminky.urs.cz/item/CS_URS_2025_02/891311112</t>
  </si>
  <si>
    <t>400215000016</t>
  </si>
  <si>
    <t>ŠOUPĚ E2 PŘÍRUBOVÉ KRÁTKÉ 150</t>
  </si>
  <si>
    <t>-468129632</t>
  </si>
  <si>
    <t>891391112</t>
  </si>
  <si>
    <t>Montáž vodovodních armatur na potrubí šoupátek nebo klapek uzavíracích v otevřeném výkopu nebo v šachtách s osazením zemní soupravy (bez poklopů) DN 400</t>
  </si>
  <si>
    <t>-1371707762</t>
  </si>
  <si>
    <t>https://podminky.urs.cz/item/CS_URS_2025_02/891391112</t>
  </si>
  <si>
    <t>HWL.400240000010</t>
  </si>
  <si>
    <t>ŠOUPĚ E2 PŘÍRUBOVÉ KRÁTKÉ 400</t>
  </si>
  <si>
    <t>644086471</t>
  </si>
  <si>
    <t>9,0</t>
  </si>
  <si>
    <t>HWL.950120000003</t>
  </si>
  <si>
    <t>SOUPRAVA ZEMNÍ TELESKOPICKÁ E1/A-1,35-1,8 200 (1,35-1,8m)</t>
  </si>
  <si>
    <t>-1472924416</t>
  </si>
  <si>
    <t>"příloha D.1.2.5 - specif. materiálu DN80-1,0, DN100-4,0 ks, DN150-2,0ks, DN400-4,0ks "</t>
  </si>
  <si>
    <t>11,0</t>
  </si>
  <si>
    <t>891319111</t>
  </si>
  <si>
    <t>Montáž navrtávacích pasů na potrubí z jakýchkoli trub DN 150</t>
  </si>
  <si>
    <t>-1430276863</t>
  </si>
  <si>
    <t>https://podminky.urs.cz/item/CS_URS_2025_02/891319111</t>
  </si>
  <si>
    <t xml:space="preserve">"přípojky"  2,0</t>
  </si>
  <si>
    <t>42271415</t>
  </si>
  <si>
    <t>pás navrtávací z tvárné litiny DN 150, pro litinové a ocelové potrubí, se závitovým výstupem 1",5/4",6/4",2"</t>
  </si>
  <si>
    <t>795841369</t>
  </si>
  <si>
    <t>892271111</t>
  </si>
  <si>
    <t>Tlaková zkouška vodou potrubí DN 100</t>
  </si>
  <si>
    <t>-152755231</t>
  </si>
  <si>
    <t>https://podminky.urs.cz/item/CS_URS_2025_02/892271111</t>
  </si>
  <si>
    <t>892273122</t>
  </si>
  <si>
    <t>Proplach a dezinfekce vodovodního potrubí DN od 80 do 100</t>
  </si>
  <si>
    <t>-1600006470</t>
  </si>
  <si>
    <t>https://podminky.urs.cz/item/CS_URS_2025_02/892273122</t>
  </si>
  <si>
    <t>892351111</t>
  </si>
  <si>
    <t>Tlaková zkouška vodou potrubí DN 150</t>
  </si>
  <si>
    <t>993883452</t>
  </si>
  <si>
    <t>https://podminky.urs.cz/item/CS_URS_2025_02/892351111</t>
  </si>
  <si>
    <t>892353122</t>
  </si>
  <si>
    <t>Proplach a dezinfekce vodovodního potrubí DN 150</t>
  </si>
  <si>
    <t>-2145153884</t>
  </si>
  <si>
    <t>https://podminky.urs.cz/item/CS_URS_2025_02/892353122</t>
  </si>
  <si>
    <t>892372111</t>
  </si>
  <si>
    <t>Zabezpečení konců potrubí DN do 300 při tlakových zkouškách vodou</t>
  </si>
  <si>
    <t>-1036015907</t>
  </si>
  <si>
    <t>https://podminky.urs.cz/item/CS_URS_2025_02/892372111</t>
  </si>
  <si>
    <t>892421111</t>
  </si>
  <si>
    <t>Tlakové zkoušky vodou na potrubí DN 400 nebo 500</t>
  </si>
  <si>
    <t>121177791</t>
  </si>
  <si>
    <t>https://podminky.urs.cz/item/CS_URS_2025_02/892421111</t>
  </si>
  <si>
    <t>892423122</t>
  </si>
  <si>
    <t>Proplach a dezinfekce vodovodního potrubí DN 400 nebo 500</t>
  </si>
  <si>
    <t>-1989955157</t>
  </si>
  <si>
    <t>https://podminky.urs.cz/item/CS_URS_2025_02/892423122</t>
  </si>
  <si>
    <t>892442111</t>
  </si>
  <si>
    <t>Tlakové zkoušky vodou zabezpečení konců potrubí při tlakových zkouškách DN přes 300 do 600</t>
  </si>
  <si>
    <t>-693575409</t>
  </si>
  <si>
    <t>https://podminky.urs.cz/item/CS_URS_2025_02/892442111</t>
  </si>
  <si>
    <t>899401112</t>
  </si>
  <si>
    <t>Osazení poklopů litinových šoupátkových</t>
  </si>
  <si>
    <t>1373491512</t>
  </si>
  <si>
    <t>https://podminky.urs.cz/item/CS_URS_2025_02/899401112</t>
  </si>
  <si>
    <t>11,0+5,0</t>
  </si>
  <si>
    <t>1750KASI0000</t>
  </si>
  <si>
    <t>POKLOP ULIČNÍ SAMONIVELAČNÍ ŠOUPÁTKOVÝ (Z.S. TELE) HAWLE-VODA</t>
  </si>
  <si>
    <t>1294908675</t>
  </si>
  <si>
    <t>1650KASI0000</t>
  </si>
  <si>
    <t>POKLOP ULIČNÍ SAMONIVELAČNÍ PŘÍPOJKOVÝ S LOGEM HAWLE VODA</t>
  </si>
  <si>
    <t>457189402</t>
  </si>
  <si>
    <t>" - přípojky"</t>
  </si>
  <si>
    <t>899401113</t>
  </si>
  <si>
    <t>Osazení poklopů litinových hydrantových</t>
  </si>
  <si>
    <t>-790675773</t>
  </si>
  <si>
    <t>https://podminky.urs.cz/item/CS_URS_2025_02/899401113</t>
  </si>
  <si>
    <t>195000000002</t>
  </si>
  <si>
    <t>HYDRANTOVÝ POKLOP 21 kg / HAWLE - HYDRANT</t>
  </si>
  <si>
    <t>1617403647</t>
  </si>
  <si>
    <t>348200000000</t>
  </si>
  <si>
    <t xml:space="preserve">PODKLAD. DESKA  POD HYDRANT.POKLOP</t>
  </si>
  <si>
    <t>-1251006870</t>
  </si>
  <si>
    <t>899712111R</t>
  </si>
  <si>
    <t>Orientační tabulky na zdivu</t>
  </si>
  <si>
    <t>-259148819</t>
  </si>
  <si>
    <t>https://podminky.urs.cz/item/CS_URS_2025_02/899712111R</t>
  </si>
  <si>
    <t xml:space="preserve">"příloha D.1.2 .1 str.10 - vč. odstranění stávajícíích"   </t>
  </si>
  <si>
    <t>13,0</t>
  </si>
  <si>
    <t>899721111</t>
  </si>
  <si>
    <t>Signalizační vodič DN do 150 mm na potrubí</t>
  </si>
  <si>
    <t>-18239724</t>
  </si>
  <si>
    <t>https://podminky.urs.cz/item/CS_URS_2025_02/899721111</t>
  </si>
  <si>
    <t xml:space="preserve">"vodič vyveden a přichycen v hrnečcích šoupat cca "     </t>
  </si>
  <si>
    <t>215,5*1,1</t>
  </si>
  <si>
    <t>899721112</t>
  </si>
  <si>
    <t>Signalizační vodič na potrubí DN nad 150 mm</t>
  </si>
  <si>
    <t>-319559042</t>
  </si>
  <si>
    <t>https://podminky.urs.cz/item/CS_URS_2025_02/899721112</t>
  </si>
  <si>
    <t>118,5*1,1</t>
  </si>
  <si>
    <t>899722112</t>
  </si>
  <si>
    <t>Krytí potrubí z plastů výstražnou fólií z PVC 25 cm</t>
  </si>
  <si>
    <t>1365624230</t>
  </si>
  <si>
    <t>https://podminky.urs.cz/item/CS_URS_2025_02/899722112</t>
  </si>
  <si>
    <t>334,0*1,1</t>
  </si>
  <si>
    <t>Ostatní konstrukce a práce</t>
  </si>
  <si>
    <t>969000000R</t>
  </si>
  <si>
    <t>Vyjmutí stávajícího potrubí litinového vč.odvozu</t>
  </si>
  <si>
    <t>-1200602076</t>
  </si>
  <si>
    <t xml:space="preserve">"příloha D.1.2.1  str. 10- - při ukládání nového vodovodu dl. 252,0m  v samostatném výkopu 82,0m"</t>
  </si>
  <si>
    <t>998273102</t>
  </si>
  <si>
    <t>Přesun hmot pro trubní vedení z trub litinových otevřený výkop</t>
  </si>
  <si>
    <t>-931140348</t>
  </si>
  <si>
    <t>https://podminky.urs.cz/item/CS_URS_2025_02/998273102</t>
  </si>
  <si>
    <t>SO 302.2 - Vodovod Řad 3 a 4 - SUSPK</t>
  </si>
  <si>
    <t>-316806243</t>
  </si>
  <si>
    <t>1071867053</t>
  </si>
  <si>
    <t>775119809</t>
  </si>
  <si>
    <t>1431131276</t>
  </si>
  <si>
    <t>2*1,5</t>
  </si>
  <si>
    <t>288757801</t>
  </si>
  <si>
    <t>10*1,5</t>
  </si>
  <si>
    <t>-420519618</t>
  </si>
  <si>
    <t>"Řad 3 "</t>
  </si>
  <si>
    <t>92,0*1,4*1,1</t>
  </si>
  <si>
    <t xml:space="preserve">"Řad 4  "</t>
  </si>
  <si>
    <t>40,0*(1,4+1,2)/2*1,0</t>
  </si>
  <si>
    <t>92,0*1,5*1,0</t>
  </si>
  <si>
    <t>849143259</t>
  </si>
  <si>
    <t>(3,0+15,0)*1,5</t>
  </si>
  <si>
    <t>-1441247830</t>
  </si>
  <si>
    <t>92,0*1,4*2,0</t>
  </si>
  <si>
    <t>40,0*(1,4+1,2)/2*2,0</t>
  </si>
  <si>
    <t>92,0*1,5*2</t>
  </si>
  <si>
    <t>1155418661</t>
  </si>
  <si>
    <t>637,6</t>
  </si>
  <si>
    <t>-1582192960</t>
  </si>
  <si>
    <t>"nevhodná zemina 50%, 254,96/2=127,47, přebytečná zemina 76,72"</t>
  </si>
  <si>
    <t>127,47+76,72</t>
  </si>
  <si>
    <t>35188050</t>
  </si>
  <si>
    <t>15*204,19</t>
  </si>
  <si>
    <t>1922166175</t>
  </si>
  <si>
    <t>204,19*1,6</t>
  </si>
  <si>
    <t>-1935237794</t>
  </si>
  <si>
    <t>331,68</t>
  </si>
  <si>
    <t xml:space="preserve">"řad DN150-dl.  40,0"   </t>
  </si>
  <si>
    <t>-40,0*1,0*0,10</t>
  </si>
  <si>
    <t>-40,0*1,0*0,3</t>
  </si>
  <si>
    <t xml:space="preserve">"řad DN200 dl.92,0"  </t>
  </si>
  <si>
    <t>-92,0*1,1*0,15</t>
  </si>
  <si>
    <t>-92,0*1,1*0,45</t>
  </si>
  <si>
    <t>-823800481</t>
  </si>
  <si>
    <t>40,0*1,0*0,3</t>
  </si>
  <si>
    <t>92,0*1,1*0,45</t>
  </si>
  <si>
    <t>-410849573</t>
  </si>
  <si>
    <t>" na obsyp a náhrada zeminy k zásypu" (57,54+127,48)*1,9</t>
  </si>
  <si>
    <t>44539357</t>
  </si>
  <si>
    <t>40,0*1,0*0,10</t>
  </si>
  <si>
    <t>92,0*1,1*0,15</t>
  </si>
  <si>
    <t>975994364</t>
  </si>
  <si>
    <t>40,0</t>
  </si>
  <si>
    <t>259149440</t>
  </si>
  <si>
    <t>-928931811</t>
  </si>
  <si>
    <t>851351131</t>
  </si>
  <si>
    <t>Montáž potrubí z trub litinových tlakových hrdlových v otevřeném výkopu s integrovaným těsněním DN 200</t>
  </si>
  <si>
    <t>706596190</t>
  </si>
  <si>
    <t>https://podminky.urs.cz/item/CS_URS_2023_02/851351131</t>
  </si>
  <si>
    <t>92,0</t>
  </si>
  <si>
    <t>55253004</t>
  </si>
  <si>
    <t>trouba vodovodní litinová hrdlová Pz dl 6m DN 200</t>
  </si>
  <si>
    <t>2117885764</t>
  </si>
  <si>
    <t>50000003R</t>
  </si>
  <si>
    <t>-1497428905</t>
  </si>
  <si>
    <t>18,0</t>
  </si>
  <si>
    <t>-1059639176</t>
  </si>
  <si>
    <t>55253931</t>
  </si>
  <si>
    <t>koleno hrdlové z tvárné litiny,práškový epoxid tl 250µm MMK-kus DN 150-30°</t>
  </si>
  <si>
    <t>979267348</t>
  </si>
  <si>
    <t>-16193957</t>
  </si>
  <si>
    <t>757731998</t>
  </si>
  <si>
    <t>85929553</t>
  </si>
  <si>
    <t>857351131</t>
  </si>
  <si>
    <t>Montáž litinových tvarovek jednoosých hrdlových otevřený výkop s integrovaným těsněním DN 200</t>
  </si>
  <si>
    <t>-902352060</t>
  </si>
  <si>
    <t>https://podminky.urs.cz/item/CS_URS_2025_02/857351131</t>
  </si>
  <si>
    <t>HWL.797420000016</t>
  </si>
  <si>
    <t>SYNOFLEX - SPOJKA 200 (198-230)</t>
  </si>
  <si>
    <t>586397561</t>
  </si>
  <si>
    <t>55253944</t>
  </si>
  <si>
    <t>koleno hrdlové z tvárné litiny,práškový epoxid tl 250µm MMK-kus DN 200-45°</t>
  </si>
  <si>
    <t>-497806311</t>
  </si>
  <si>
    <t>55253908</t>
  </si>
  <si>
    <t>koleno hrdlové z tvárné litiny,práškový epoxid tl 250µm MMK-kus DN 200-11,25°</t>
  </si>
  <si>
    <t>1803720590</t>
  </si>
  <si>
    <t>857352122</t>
  </si>
  <si>
    <t>Montáž litinových tvarovek jednoosých přírubových otevřený výkop DN 200</t>
  </si>
  <si>
    <t>1701087772</t>
  </si>
  <si>
    <t>https://podminky.urs.cz/item/CS_URS_2025_02/857352122</t>
  </si>
  <si>
    <t>55253493</t>
  </si>
  <si>
    <t>tvarovka přírubová litinová s hladkým koncem,práškový epoxid tl 250µm F-kus DN 200</t>
  </si>
  <si>
    <t>-1508240803</t>
  </si>
  <si>
    <t>-2096144989</t>
  </si>
  <si>
    <t>-1631634423</t>
  </si>
  <si>
    <t>891351112</t>
  </si>
  <si>
    <t>Montáž vodovodních armatur na potrubí šoupátek nebo klapek uzavíracích v otevřeném výkopu nebo v šachtách s osazením zemní soupravy (bez poklopů) DN 200</t>
  </si>
  <si>
    <t>-851534751</t>
  </si>
  <si>
    <t>https://podminky.urs.cz/item/CS_URS_2025_02/891351112</t>
  </si>
  <si>
    <t>HWL.400220000010</t>
  </si>
  <si>
    <t>ŠOUPĚ E2 PŘÍRUBOVÉ KRÁTKÉ 200</t>
  </si>
  <si>
    <t>-110737977</t>
  </si>
  <si>
    <t>689005995</t>
  </si>
  <si>
    <t>"příloha D.1.2.5 - specif. materiálu DDN150-1,0ks, DN200-1,0ks"</t>
  </si>
  <si>
    <t>-1838355785</t>
  </si>
  <si>
    <t>40,0+92,0</t>
  </si>
  <si>
    <t>1488595392</t>
  </si>
  <si>
    <t>130117081</t>
  </si>
  <si>
    <t>-232552907</t>
  </si>
  <si>
    <t>-1401406442</t>
  </si>
  <si>
    <t>1427367350</t>
  </si>
  <si>
    <t>1247223916</t>
  </si>
  <si>
    <t>40*1,1</t>
  </si>
  <si>
    <t>1503437591</t>
  </si>
  <si>
    <t>92*1,1</t>
  </si>
  <si>
    <t>-1091321747</t>
  </si>
  <si>
    <t>132*1,1</t>
  </si>
  <si>
    <t>890351851</t>
  </si>
  <si>
    <t>Bourání šachet a jímek strojně velikosti obestavěného prostoru přes 3 do 5 m3 ze železobetonu</t>
  </si>
  <si>
    <t>-617125347</t>
  </si>
  <si>
    <t>https://podminky.urs.cz/item/CS_URS_2025_02/890351851</t>
  </si>
  <si>
    <t>"odstranění stávající AK příloha D.1.2.1. str.10" 12,0</t>
  </si>
  <si>
    <t>-672265534</t>
  </si>
  <si>
    <t xml:space="preserve">"příloha D.1.2.1  str. 10- - při ukládání nového vodovodu dl. 40,0m  v samostatném výkopu 92,0m"</t>
  </si>
  <si>
    <t>-1776536944</t>
  </si>
  <si>
    <t>SO 501 - Přeložka NTL ply...</t>
  </si>
  <si>
    <t>46-M - Zemní práce při extr.mont.pracích</t>
  </si>
  <si>
    <t>M - Práce a dodávky M</t>
  </si>
  <si>
    <t xml:space="preserve">    23-M - Montáže potrubí</t>
  </si>
  <si>
    <t>113151111</t>
  </si>
  <si>
    <t>Rozebrání zpevněných ploch ze silničních dílců</t>
  </si>
  <si>
    <t>https://podminky.urs.cz/item/CS_URS_2025_02/113151111</t>
  </si>
  <si>
    <t>3*1,5*3</t>
  </si>
  <si>
    <t>"čerpání 2 hod/den/propoj" 2*1*3</t>
  </si>
  <si>
    <t>"čerpání 1 dny/propoj"1*3</t>
  </si>
  <si>
    <t>119001412</t>
  </si>
  <si>
    <t>Dočasné zajištění potrubí betonového, ŽB nebo kameninového DN přes 200 do 500 mm</t>
  </si>
  <si>
    <t>https://podminky.urs.cz/item/CS_URS_2025_02/119001412</t>
  </si>
  <si>
    <t>2,0*10</t>
  </si>
  <si>
    <t>119003217</t>
  </si>
  <si>
    <t>Mobilní plotová zábrana vyplněná dráty výšky do 1,5 m pro zabezpečení výkopu zřízení</t>
  </si>
  <si>
    <t>https://podminky.urs.cz/item/CS_URS_2025_02/119003217</t>
  </si>
  <si>
    <t>42*2</t>
  </si>
  <si>
    <t>119003218</t>
  </si>
  <si>
    <t>Mobilní plotová zábrana vyplněná dráty výšky do 1,5 m pro zabezpečení výkopu odstranění</t>
  </si>
  <si>
    <t>https://podminky.urs.cz/item/CS_URS_2025_02/119003218</t>
  </si>
  <si>
    <t>121112003</t>
  </si>
  <si>
    <t>Sejmutí ornice tl vrstvy do 200 mm ručně</t>
  </si>
  <si>
    <t>https://podminky.urs.cz/item/CS_URS_2025_02/121112003</t>
  </si>
  <si>
    <t>0,8*(4,25+1,0)</t>
  </si>
  <si>
    <t>132212131</t>
  </si>
  <si>
    <t>Hloubení nezapažených rýh šířky do 800 mm v soudržných horninách třídy těžitelnosti I skupiny 3 ručně</t>
  </si>
  <si>
    <t>https://podminky.urs.cz/item/CS_URS_2025_02/132212131</t>
  </si>
  <si>
    <t>" průměrná hloubka z podél. profilu"</t>
  </si>
  <si>
    <t>0,8*1,45*41,0</t>
  </si>
  <si>
    <t>"rýha" 1,45*41*2</t>
  </si>
  <si>
    <t>Vodorovné přemístění přes 9 000 do 10000 m výkopku/sypaniny z horniny třídy těžitelnosti I skupiny 1 až 3</t>
  </si>
  <si>
    <t>"výkop"47,56</t>
  </si>
  <si>
    <t>"zásyp" -32,8</t>
  </si>
  <si>
    <t>Příplatek k vodorovnému přemístění výkopku/sypaniny z horniny třídy těžitelnosti I skupiny 1 až 3 ZKD 1000 m přes 10000 m</t>
  </si>
  <si>
    <t>14,76*10 "Přepočtené koeficientem množství</t>
  </si>
  <si>
    <t>171201221</t>
  </si>
  <si>
    <t>Poplatek za uložení na skládce (skládkovné) zeminy a kamení kód odpadu 17 05 04</t>
  </si>
  <si>
    <t>https://podminky.urs.cz/item/CS_URS_2025_02/171201221</t>
  </si>
  <si>
    <t>14,76*1,7 "Přepočtené koeficientem množství</t>
  </si>
  <si>
    <t>174101101</t>
  </si>
  <si>
    <t>https://podminky.urs.cz/item/CS_URS_2025_02/174101101</t>
  </si>
  <si>
    <t>(0,15+0,2)*0,8*41,0</t>
  </si>
  <si>
    <t>58337302</t>
  </si>
  <si>
    <t>štěrkopísek frakce 0/16</t>
  </si>
  <si>
    <t>11,48*1,7 "Přepočtené koeficientem množství</t>
  </si>
  <si>
    <t>18100101R</t>
  </si>
  <si>
    <t>https://podminky.urs.cz/item/CS_URS_2025_02/18100101R</t>
  </si>
  <si>
    <t>181311103</t>
  </si>
  <si>
    <t>Rozprostření ornice tl vrstvy do 200 mm v rovině nebo ve svahu do 1:5 ručně</t>
  </si>
  <si>
    <t>https://podminky.urs.cz/item/CS_URS_2025_02/181311103</t>
  </si>
  <si>
    <t>Úprava pláně v hornině třídy těžitelnosti I, skupiny 1 až 3 bez zhutnění strojně</t>
  </si>
  <si>
    <t>0,1*0,8*41,0</t>
  </si>
  <si>
    <t>584121111</t>
  </si>
  <si>
    <t>Osazení silničních dílců z ŽB do lože z kameniva těženého tl 40 mm plochy do 200 m2</t>
  </si>
  <si>
    <t>https://podminky.urs.cz/item/CS_URS_2025_02/584121111</t>
  </si>
  <si>
    <t>3*3,0*1,5</t>
  </si>
  <si>
    <t>92300101R</t>
  </si>
  <si>
    <t>nájem panelů - 2 týdny</t>
  </si>
  <si>
    <t>74430101R</t>
  </si>
  <si>
    <t>Páska k uchycení signalizačního vodiče</t>
  </si>
  <si>
    <t>https://podminky.urs.cz/item/CS_URS_2025_02/74430101R</t>
  </si>
  <si>
    <t>899722113</t>
  </si>
  <si>
    <t>Krytí potrubí z plastů výstražnou fólií z PVC 34cm</t>
  </si>
  <si>
    <t>https://podminky.urs.cz/item/CS_URS_2025_02/899722113</t>
  </si>
  <si>
    <t>46-M</t>
  </si>
  <si>
    <t>Zemní práce při extr.mont.pracích</t>
  </si>
  <si>
    <t>460510201</t>
  </si>
  <si>
    <t>Kanály do rýhy neasfaltované z prefabrikovaných betonových žlabů rozměrů 17x14/10,5x10 cm</t>
  </si>
  <si>
    <t>https://podminky.urs.cz/item/CS_URS_2025_02/460510201</t>
  </si>
  <si>
    <t>6*2,0</t>
  </si>
  <si>
    <t>460520044</t>
  </si>
  <si>
    <t>Odkrytí a zakrytí žlabů betonových TK 1 (17x14/10,5x10 cm)</t>
  </si>
  <si>
    <t>https://podminky.urs.cz/item/CS_URS_2025_02/460520044</t>
  </si>
  <si>
    <t>Práce a dodávky M</t>
  </si>
  <si>
    <t>23-M</t>
  </si>
  <si>
    <t>Montáže potrubí</t>
  </si>
  <si>
    <t>230081090</t>
  </si>
  <si>
    <t>Demontáž potrubí do šrotu do 10 kg D 159 mm, tl 8,0 mm</t>
  </si>
  <si>
    <t>https://podminky.urs.cz/item/CS_URS_2025_02/230081090</t>
  </si>
  <si>
    <t>"4,5/1,5"3</t>
  </si>
  <si>
    <t>230086115</t>
  </si>
  <si>
    <t>Demontáž plastového potrubí dn do 110 mm</t>
  </si>
  <si>
    <t>https://podminky.urs.cz/item/CS_URS_2025_02/230086115</t>
  </si>
  <si>
    <t>"bypass" 15,4+23,2+11,0</t>
  </si>
  <si>
    <t>230170003</t>
  </si>
  <si>
    <t>Tlakové zkoušky těsnosti potrubí - příprava DN do 125</t>
  </si>
  <si>
    <t>sada</t>
  </si>
  <si>
    <t>https://podminky.urs.cz/item/CS_URS_2025_02/230170003</t>
  </si>
  <si>
    <t>230170013</t>
  </si>
  <si>
    <t>Tlakové zkoušky těsnosti potrubí - zkouška DN do 125</t>
  </si>
  <si>
    <t>https://podminky.urs.cz/item/CS_URS_2025_02/230170013</t>
  </si>
  <si>
    <t>230170014</t>
  </si>
  <si>
    <t>Tlakové zkoušky těsnosti potrubí - zkouška DN přes 125 do 200</t>
  </si>
  <si>
    <t>https://podminky.urs.cz/item/CS_URS_2025_02/230170014</t>
  </si>
  <si>
    <t>230201129</t>
  </si>
  <si>
    <t>Montáž trubních dílů přivařovacích D přes 133 do 168,1 mm tl stěny 8,0 mm</t>
  </si>
  <si>
    <t>https://podminky.urs.cz/item/CS_URS_2025_02/230201129</t>
  </si>
  <si>
    <t>73215001R</t>
  </si>
  <si>
    <t>přechodka DN150/dn160</t>
  </si>
  <si>
    <t>256</t>
  </si>
  <si>
    <t>73215002R</t>
  </si>
  <si>
    <t>přesuvka SCHUCK DN150</t>
  </si>
  <si>
    <t>230201134</t>
  </si>
  <si>
    <t>Montáž trubních dílů přivařovacích D přes 168,1 do 219,3 mm tl stěny 8,0 mm</t>
  </si>
  <si>
    <t>https://podminky.urs.cz/item/CS_URS_2025_02/230201134</t>
  </si>
  <si>
    <t>73220001R</t>
  </si>
  <si>
    <t>přechodka DN200/dn225</t>
  </si>
  <si>
    <t>73220002R</t>
  </si>
  <si>
    <t>přesuvka SCHUCK DN200</t>
  </si>
  <si>
    <t>230201311</t>
  </si>
  <si>
    <t>Montáž trubního dílu PE elektrotvarovky D 160 mm, tl. stěny 9,1 mm</t>
  </si>
  <si>
    <t>https://podminky.urs.cz/item/CS_URS_2025_02/230201311</t>
  </si>
  <si>
    <t>28614963</t>
  </si>
  <si>
    <t>elektrotvarovka T-kus rovnoramenný PE 100 PN16 D 160mm</t>
  </si>
  <si>
    <t>75216022R</t>
  </si>
  <si>
    <t>redukce dn160/90</t>
  </si>
  <si>
    <t>230201326</t>
  </si>
  <si>
    <t>Montáž trubního dílu PE elektrotvarovky dn 225 mm en 12,8 mm</t>
  </si>
  <si>
    <t>https://podminky.urs.cz/item/CS_URS_2025_02/230201326</t>
  </si>
  <si>
    <t>28622502R</t>
  </si>
  <si>
    <t>T-kus redukovaný dn225/160</t>
  </si>
  <si>
    <t>230202073</t>
  </si>
  <si>
    <t>Nasunutí potrubní sekce plastové průměru přes 110 do 160 mm do chráničky</t>
  </si>
  <si>
    <t>https://podminky.urs.cz/item/CS_URS_2025_02/230202073</t>
  </si>
  <si>
    <t>230205051</t>
  </si>
  <si>
    <t>Montáž potrubí plastového svařované na tupo nebo elektrospojkou dn 90 mm en 5,2 mm</t>
  </si>
  <si>
    <t>https://podminky.urs.cz/item/CS_URS_2025_02/230205051</t>
  </si>
  <si>
    <t>28613510</t>
  </si>
  <si>
    <t xml:space="preserve">potrubí třívrstvé PE100 RC SDR11 90x8,2  dl 100m</t>
  </si>
  <si>
    <t>230205125</t>
  </si>
  <si>
    <t>Montáž potrubí plastového svařovaného na tupo nebo elektrospojkou dn 160 mm en 9,1 mm</t>
  </si>
  <si>
    <t>https://podminky.urs.cz/item/CS_URS_2025_02/230205125</t>
  </si>
  <si>
    <t>28613904</t>
  </si>
  <si>
    <t>potrubí plynovodní PE 100RC SDR 17,6 160x9,5mm</t>
  </si>
  <si>
    <t>43,5*1,05 "Přepočtené koeficientem množství</t>
  </si>
  <si>
    <t>230205142</t>
  </si>
  <si>
    <t>Montáž potrubí plastového svařovaného na tupo nebo elektrospojkou dn 225 mm en 12,8 mm</t>
  </si>
  <si>
    <t>https://podminky.urs.cz/item/CS_URS_2025_02/230205142</t>
  </si>
  <si>
    <t>2861350R</t>
  </si>
  <si>
    <t>potrubí chráničky dn225</t>
  </si>
  <si>
    <t>230205252</t>
  </si>
  <si>
    <t>Montáž trubního dílu PE elektrotvarovky nebo svařovaného na tupo dn 90 mm en 8,2 mm</t>
  </si>
  <si>
    <t>https://podminky.urs.cz/item/CS_URS_2025_02/230205252</t>
  </si>
  <si>
    <t>73809001R</t>
  </si>
  <si>
    <t>přechodka dn90/DN90</t>
  </si>
  <si>
    <t>230210014</t>
  </si>
  <si>
    <t>Oprava opláštění ruční ovinem páskou za studena 4vrstvy</t>
  </si>
  <si>
    <t>https://podminky.urs.cz/item/CS_URS_2025_02/230210014</t>
  </si>
  <si>
    <t>R-28377-002</t>
  </si>
  <si>
    <t>páska Serviwrap š.150 mm x 15 m</t>
  </si>
  <si>
    <t>230220006</t>
  </si>
  <si>
    <t>Montáž litinového poklopu</t>
  </si>
  <si>
    <t>https://podminky.urs.cz/item/CS_URS_2025_02/230220006</t>
  </si>
  <si>
    <t>422PK0005</t>
  </si>
  <si>
    <t>poklop vč. podkladní desky</t>
  </si>
  <si>
    <t>230901001R</t>
  </si>
  <si>
    <t>Napojení potrubí bypass na stávající potrubí (vč. dmtž)</t>
  </si>
  <si>
    <t>https://podminky.urs.cz/item/CS_URS_2025_02/230901001R</t>
  </si>
  <si>
    <t>230901002R</t>
  </si>
  <si>
    <t>Uzavření potrubí technologií Stoppl</t>
  </si>
  <si>
    <t>https://podminky.urs.cz/item/CS_URS_2025_02/230901002R</t>
  </si>
  <si>
    <t>23100115R</t>
  </si>
  <si>
    <t>Revize</t>
  </si>
  <si>
    <t>https://podminky.urs.cz/item/CS_URS_2025_02/23100115R</t>
  </si>
  <si>
    <t>045002000</t>
  </si>
  <si>
    <t>Kompletační a koordinační činnost</t>
  </si>
  <si>
    <t>https://podminky.urs.cz/item/CS_URS_2025_02/045002000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</si>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</sst>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101105" TargetMode="External" /><Relationship Id="rId2" Type="http://schemas.openxmlformats.org/officeDocument/2006/relationships/hyperlink" Target="https://podminky.urs.cz/item/CS_URS_2025_02/112155225" TargetMode="External" /><Relationship Id="rId3" Type="http://schemas.openxmlformats.org/officeDocument/2006/relationships/hyperlink" Target="https://podminky.urs.cz/item/CS_URS_2025_02/112251105" TargetMode="External" /><Relationship Id="rId4" Type="http://schemas.openxmlformats.org/officeDocument/2006/relationships/hyperlink" Target="https://podminky.urs.cz/item/CS_URS_2025_02/113106122" TargetMode="External" /><Relationship Id="rId5" Type="http://schemas.openxmlformats.org/officeDocument/2006/relationships/hyperlink" Target="https://podminky.urs.cz/item/CS_URS_2025_02/113106123" TargetMode="External" /><Relationship Id="rId6" Type="http://schemas.openxmlformats.org/officeDocument/2006/relationships/hyperlink" Target="https://podminky.urs.cz/item/CS_URS_2025_02/113107343" TargetMode="External" /><Relationship Id="rId7" Type="http://schemas.openxmlformats.org/officeDocument/2006/relationships/hyperlink" Target="https://podminky.urs.cz/item/CS_URS_2025_02/113107344" TargetMode="External" /><Relationship Id="rId8" Type="http://schemas.openxmlformats.org/officeDocument/2006/relationships/hyperlink" Target="https://podminky.urs.cz/item/CS_URS_2025_02/113154533" TargetMode="External" /><Relationship Id="rId9" Type="http://schemas.openxmlformats.org/officeDocument/2006/relationships/hyperlink" Target="https://podminky.urs.cz/item/CS_URS_2025_02/113154538" TargetMode="External" /><Relationship Id="rId10" Type="http://schemas.openxmlformats.org/officeDocument/2006/relationships/hyperlink" Target="https://podminky.urs.cz/item/CS_URS_2025_02/113202111" TargetMode="External" /><Relationship Id="rId11" Type="http://schemas.openxmlformats.org/officeDocument/2006/relationships/hyperlink" Target="https://podminky.urs.cz/item/CS_URS_2025_02/113204111" TargetMode="External" /><Relationship Id="rId12" Type="http://schemas.openxmlformats.org/officeDocument/2006/relationships/hyperlink" Target="https://podminky.urs.cz/item/CS_URS_2025_02/122252204" TargetMode="External" /><Relationship Id="rId13" Type="http://schemas.openxmlformats.org/officeDocument/2006/relationships/hyperlink" Target="https://podminky.urs.cz/item/CS_URS_2025_02/132151253" TargetMode="External" /><Relationship Id="rId14" Type="http://schemas.openxmlformats.org/officeDocument/2006/relationships/hyperlink" Target="https://podminky.urs.cz/item/CS_URS_2025_02/162201501" TargetMode="External" /><Relationship Id="rId15" Type="http://schemas.openxmlformats.org/officeDocument/2006/relationships/hyperlink" Target="https://podminky.urs.cz/item/CS_URS_2025_02/162201511" TargetMode="External" /><Relationship Id="rId16" Type="http://schemas.openxmlformats.org/officeDocument/2006/relationships/hyperlink" Target="https://podminky.urs.cz/item/CS_URS_2025_02/162201521" TargetMode="External" /><Relationship Id="rId17" Type="http://schemas.openxmlformats.org/officeDocument/2006/relationships/hyperlink" Target="https://podminky.urs.cz/item/CS_URS_2025_02/162301936" TargetMode="External" /><Relationship Id="rId18" Type="http://schemas.openxmlformats.org/officeDocument/2006/relationships/hyperlink" Target="https://podminky.urs.cz/item/CS_URS_2025_02/162301956" TargetMode="External" /><Relationship Id="rId19" Type="http://schemas.openxmlformats.org/officeDocument/2006/relationships/hyperlink" Target="https://podminky.urs.cz/item/CS_URS_2025_02/162301975" TargetMode="External" /><Relationship Id="rId20" Type="http://schemas.openxmlformats.org/officeDocument/2006/relationships/hyperlink" Target="https://podminky.urs.cz/item/CS_URS_2025_02/162751117" TargetMode="External" /><Relationship Id="rId21" Type="http://schemas.openxmlformats.org/officeDocument/2006/relationships/hyperlink" Target="https://podminky.urs.cz/item/CS_URS_2025_02/162751119" TargetMode="External" /><Relationship Id="rId22" Type="http://schemas.openxmlformats.org/officeDocument/2006/relationships/hyperlink" Target="https://podminky.urs.cz/item/CS_URS_2025_02/174151101" TargetMode="External" /><Relationship Id="rId23" Type="http://schemas.openxmlformats.org/officeDocument/2006/relationships/hyperlink" Target="https://podminky.urs.cz/item/CS_URS_2025_02/175151101" TargetMode="External" /><Relationship Id="rId24" Type="http://schemas.openxmlformats.org/officeDocument/2006/relationships/hyperlink" Target="https://podminky.urs.cz/item/CS_URS_2025_02/181951112" TargetMode="External" /><Relationship Id="rId25" Type="http://schemas.openxmlformats.org/officeDocument/2006/relationships/hyperlink" Target="https://podminky.urs.cz/item/CS_URS_2025_02/184818232" TargetMode="External" /><Relationship Id="rId26" Type="http://schemas.openxmlformats.org/officeDocument/2006/relationships/hyperlink" Target="https://podminky.urs.cz/item/CS_URS_2025_02/451572111" TargetMode="External" /><Relationship Id="rId27" Type="http://schemas.openxmlformats.org/officeDocument/2006/relationships/hyperlink" Target="https://podminky.urs.cz/item/CS_URS_2025_02/564871111" TargetMode="External" /><Relationship Id="rId28" Type="http://schemas.openxmlformats.org/officeDocument/2006/relationships/hyperlink" Target="https://podminky.urs.cz/item/CS_URS_2025_02/565135011" TargetMode="External" /><Relationship Id="rId29" Type="http://schemas.openxmlformats.org/officeDocument/2006/relationships/hyperlink" Target="https://podminky.urs.cz/item/CS_URS_2025_02/567131111" TargetMode="External" /><Relationship Id="rId30" Type="http://schemas.openxmlformats.org/officeDocument/2006/relationships/hyperlink" Target="https://podminky.urs.cz/item/CS_URS_2025_02/573211106" TargetMode="External" /><Relationship Id="rId31" Type="http://schemas.openxmlformats.org/officeDocument/2006/relationships/hyperlink" Target="https://podminky.urs.cz/item/CS_URS_2025_02/577144131" TargetMode="External" /><Relationship Id="rId32" Type="http://schemas.openxmlformats.org/officeDocument/2006/relationships/hyperlink" Target="https://podminky.urs.cz/item/CS_URS_2025_02/577155032" TargetMode="External" /><Relationship Id="rId33" Type="http://schemas.openxmlformats.org/officeDocument/2006/relationships/hyperlink" Target="https://podminky.urs.cz/item/CS_URS_2025_02/581141322-1" TargetMode="External" /><Relationship Id="rId34" Type="http://schemas.openxmlformats.org/officeDocument/2006/relationships/hyperlink" Target="https://podminky.urs.cz/item/CS_URS_2025_02/591141111" TargetMode="External" /><Relationship Id="rId35" Type="http://schemas.openxmlformats.org/officeDocument/2006/relationships/hyperlink" Target="https://podminky.urs.cz/item/CS_URS_2025_02/871313122" TargetMode="External" /><Relationship Id="rId36" Type="http://schemas.openxmlformats.org/officeDocument/2006/relationships/hyperlink" Target="https://podminky.urs.cz/item/CS_URS_2025_02/877310310" TargetMode="External" /><Relationship Id="rId37" Type="http://schemas.openxmlformats.org/officeDocument/2006/relationships/hyperlink" Target="https://podminky.urs.cz/item/CS_URS_2025_02/895941302" TargetMode="External" /><Relationship Id="rId38" Type="http://schemas.openxmlformats.org/officeDocument/2006/relationships/hyperlink" Target="https://podminky.urs.cz/item/CS_URS_2025_02/895941367" TargetMode="External" /><Relationship Id="rId39" Type="http://schemas.openxmlformats.org/officeDocument/2006/relationships/hyperlink" Target="https://podminky.urs.cz/item/CS_URS_2025_02/899132111" TargetMode="External" /><Relationship Id="rId40" Type="http://schemas.openxmlformats.org/officeDocument/2006/relationships/hyperlink" Target="https://podminky.urs.cz/item/CS_URS_2025_02/914111111" TargetMode="External" /><Relationship Id="rId41" Type="http://schemas.openxmlformats.org/officeDocument/2006/relationships/hyperlink" Target="https://podminky.urs.cz/item/CS_URS_2025_02/914511112" TargetMode="External" /><Relationship Id="rId42" Type="http://schemas.openxmlformats.org/officeDocument/2006/relationships/hyperlink" Target="https://podminky.urs.cz/item/CS_URS_2025_02/915111111" TargetMode="External" /><Relationship Id="rId43" Type="http://schemas.openxmlformats.org/officeDocument/2006/relationships/hyperlink" Target="https://podminky.urs.cz/item/CS_URS_2025_02/915121111" TargetMode="External" /><Relationship Id="rId44" Type="http://schemas.openxmlformats.org/officeDocument/2006/relationships/hyperlink" Target="https://podminky.urs.cz/item/CS_URS_2025_02/915121121" TargetMode="External" /><Relationship Id="rId45" Type="http://schemas.openxmlformats.org/officeDocument/2006/relationships/hyperlink" Target="https://podminky.urs.cz/item/CS_URS_2025_02/915131111" TargetMode="External" /><Relationship Id="rId46" Type="http://schemas.openxmlformats.org/officeDocument/2006/relationships/hyperlink" Target="https://podminky.urs.cz/item/CS_URS_2025_02/915211112" TargetMode="External" /><Relationship Id="rId47" Type="http://schemas.openxmlformats.org/officeDocument/2006/relationships/hyperlink" Target="https://podminky.urs.cz/item/CS_URS_2025_02/915221112" TargetMode="External" /><Relationship Id="rId48" Type="http://schemas.openxmlformats.org/officeDocument/2006/relationships/hyperlink" Target="https://podminky.urs.cz/item/CS_URS_2025_02/915221122" TargetMode="External" /><Relationship Id="rId49" Type="http://schemas.openxmlformats.org/officeDocument/2006/relationships/hyperlink" Target="https://podminky.urs.cz/item/CS_URS_2025_02/915231116" TargetMode="External" /><Relationship Id="rId50" Type="http://schemas.openxmlformats.org/officeDocument/2006/relationships/hyperlink" Target="https://podminky.urs.cz/item/CS_URS_2025_02/916111123" TargetMode="External" /><Relationship Id="rId51" Type="http://schemas.openxmlformats.org/officeDocument/2006/relationships/hyperlink" Target="https://podminky.urs.cz/item/CS_URS_2025_02/916131213" TargetMode="External" /><Relationship Id="rId52" Type="http://schemas.openxmlformats.org/officeDocument/2006/relationships/hyperlink" Target="https://podminky.urs.cz/item/CS_URS_2025_02/916133112" TargetMode="External" /><Relationship Id="rId53" Type="http://schemas.openxmlformats.org/officeDocument/2006/relationships/hyperlink" Target="https://podminky.urs.cz/item/CS_URS_2025_02/919716111" TargetMode="External" /><Relationship Id="rId54" Type="http://schemas.openxmlformats.org/officeDocument/2006/relationships/hyperlink" Target="https://podminky.urs.cz/item/CS_URS_2025_02/919726123" TargetMode="External" /><Relationship Id="rId55" Type="http://schemas.openxmlformats.org/officeDocument/2006/relationships/hyperlink" Target="https://podminky.urs.cz/item/CS_URS_2025_02/919732211" TargetMode="External" /><Relationship Id="rId56" Type="http://schemas.openxmlformats.org/officeDocument/2006/relationships/hyperlink" Target="https://podminky.urs.cz/item/CS_URS_2025_02/919735115" TargetMode="External" /><Relationship Id="rId57" Type="http://schemas.openxmlformats.org/officeDocument/2006/relationships/hyperlink" Target="https://podminky.urs.cz/item/CS_URS_2025_02/966006132" TargetMode="External" /><Relationship Id="rId58" Type="http://schemas.openxmlformats.org/officeDocument/2006/relationships/hyperlink" Target="https://podminky.urs.cz/item/CS_URS_2025_02/966006211" TargetMode="External" /><Relationship Id="rId59" Type="http://schemas.openxmlformats.org/officeDocument/2006/relationships/hyperlink" Target="https://podminky.urs.cz/item/CS_URS_2025_02/997221561" TargetMode="External" /><Relationship Id="rId60" Type="http://schemas.openxmlformats.org/officeDocument/2006/relationships/hyperlink" Target="https://podminky.urs.cz/item/CS_URS_2025_02/997221569" TargetMode="External" /><Relationship Id="rId61" Type="http://schemas.openxmlformats.org/officeDocument/2006/relationships/hyperlink" Target="https://podminky.urs.cz/item/CS_URS_2025_02/997221861" TargetMode="External" /><Relationship Id="rId62" Type="http://schemas.openxmlformats.org/officeDocument/2006/relationships/hyperlink" Target="https://podminky.urs.cz/item/CS_URS_2025_02/997221873" TargetMode="External" /><Relationship Id="rId63" Type="http://schemas.openxmlformats.org/officeDocument/2006/relationships/hyperlink" Target="https://podminky.urs.cz/item/CS_URS_2025_02/997221875" TargetMode="External" /><Relationship Id="rId64" Type="http://schemas.openxmlformats.org/officeDocument/2006/relationships/hyperlink" Target="https://podminky.urs.cz/item/CS_URS_2025_02/998223011" TargetMode="External" /><Relationship Id="rId65" Type="http://schemas.openxmlformats.org/officeDocument/2006/relationships/hyperlink" Target="https://podminky.urs.cz/item/CS_URS_2025_02/998223091" TargetMode="External" /><Relationship Id="rId6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51101" TargetMode="External" /><Relationship Id="rId2" Type="http://schemas.openxmlformats.org/officeDocument/2006/relationships/hyperlink" Target="https://podminky.urs.cz/item/CS_URS_2025_02/112101105" TargetMode="External" /><Relationship Id="rId3" Type="http://schemas.openxmlformats.org/officeDocument/2006/relationships/hyperlink" Target="https://podminky.urs.cz/item/CS_URS_2025_02/112151013" TargetMode="External" /><Relationship Id="rId4" Type="http://schemas.openxmlformats.org/officeDocument/2006/relationships/hyperlink" Target="https://podminky.urs.cz/item/CS_URS_2025_02/112155121" TargetMode="External" /><Relationship Id="rId5" Type="http://schemas.openxmlformats.org/officeDocument/2006/relationships/hyperlink" Target="https://podminky.urs.cz/item/CS_URS_2025_02/112155225" TargetMode="External" /><Relationship Id="rId6" Type="http://schemas.openxmlformats.org/officeDocument/2006/relationships/hyperlink" Target="https://podminky.urs.cz/item/CS_URS_2025_02/112155315" TargetMode="External" /><Relationship Id="rId7" Type="http://schemas.openxmlformats.org/officeDocument/2006/relationships/hyperlink" Target="https://podminky.urs.cz/item/CS_URS_2025_02/112201113" TargetMode="External" /><Relationship Id="rId8" Type="http://schemas.openxmlformats.org/officeDocument/2006/relationships/hyperlink" Target="https://podminky.urs.cz/item/CS_URS_2025_02/112251105" TargetMode="External" /><Relationship Id="rId9" Type="http://schemas.openxmlformats.org/officeDocument/2006/relationships/hyperlink" Target="https://podminky.urs.cz/item/CS_URS_2025_02/113106121" TargetMode="External" /><Relationship Id="rId10" Type="http://schemas.openxmlformats.org/officeDocument/2006/relationships/hyperlink" Target="https://podminky.urs.cz/item/CS_URS_2025_02/113107137" TargetMode="External" /><Relationship Id="rId11" Type="http://schemas.openxmlformats.org/officeDocument/2006/relationships/hyperlink" Target="https://podminky.urs.cz/item/CS_URS_2025_02/113107183" TargetMode="External" /><Relationship Id="rId12" Type="http://schemas.openxmlformats.org/officeDocument/2006/relationships/hyperlink" Target="https://podminky.urs.cz/item/CS_URS_2025_02/113154533" TargetMode="External" /><Relationship Id="rId13" Type="http://schemas.openxmlformats.org/officeDocument/2006/relationships/hyperlink" Target="https://podminky.urs.cz/item/CS_URS_2025_02/113154538" TargetMode="External" /><Relationship Id="rId14" Type="http://schemas.openxmlformats.org/officeDocument/2006/relationships/hyperlink" Target="https://podminky.urs.cz/item/CS_URS_2025_02/113202111" TargetMode="External" /><Relationship Id="rId15" Type="http://schemas.openxmlformats.org/officeDocument/2006/relationships/hyperlink" Target="https://podminky.urs.cz/item/CS_URS_2025_02/113204111" TargetMode="External" /><Relationship Id="rId16" Type="http://schemas.openxmlformats.org/officeDocument/2006/relationships/hyperlink" Target="https://podminky.urs.cz/item/CS_URS_2025_02/122252205" TargetMode="External" /><Relationship Id="rId17" Type="http://schemas.openxmlformats.org/officeDocument/2006/relationships/hyperlink" Target="https://podminky.urs.cz/item/CS_URS_2025_02/129911122" TargetMode="External" /><Relationship Id="rId18" Type="http://schemas.openxmlformats.org/officeDocument/2006/relationships/hyperlink" Target="https://podminky.urs.cz/item/CS_URS_2025_02/132151254" TargetMode="External" /><Relationship Id="rId19" Type="http://schemas.openxmlformats.org/officeDocument/2006/relationships/hyperlink" Target="https://podminky.urs.cz/item/CS_URS_2025_02/162201412" TargetMode="External" /><Relationship Id="rId20" Type="http://schemas.openxmlformats.org/officeDocument/2006/relationships/hyperlink" Target="https://podminky.urs.cz/item/CS_URS_2025_02/162201422" TargetMode="External" /><Relationship Id="rId21" Type="http://schemas.openxmlformats.org/officeDocument/2006/relationships/hyperlink" Target="https://podminky.urs.cz/item/CS_URS_2025_02/162201501" TargetMode="External" /><Relationship Id="rId22" Type="http://schemas.openxmlformats.org/officeDocument/2006/relationships/hyperlink" Target="https://podminky.urs.cz/item/CS_URS_2025_02/162201511" TargetMode="External" /><Relationship Id="rId23" Type="http://schemas.openxmlformats.org/officeDocument/2006/relationships/hyperlink" Target="https://podminky.urs.cz/item/CS_URS_2025_02/162201521" TargetMode="External" /><Relationship Id="rId24" Type="http://schemas.openxmlformats.org/officeDocument/2006/relationships/hyperlink" Target="https://podminky.urs.cz/item/CS_URS_2025_02/162301936" TargetMode="External" /><Relationship Id="rId25" Type="http://schemas.openxmlformats.org/officeDocument/2006/relationships/hyperlink" Target="https://podminky.urs.cz/item/CS_URS_2025_02/162301952" TargetMode="External" /><Relationship Id="rId26" Type="http://schemas.openxmlformats.org/officeDocument/2006/relationships/hyperlink" Target="https://podminky.urs.cz/item/CS_URS_2025_02/162301956" TargetMode="External" /><Relationship Id="rId27" Type="http://schemas.openxmlformats.org/officeDocument/2006/relationships/hyperlink" Target="https://podminky.urs.cz/item/CS_URS_2025_02/162301972" TargetMode="External" /><Relationship Id="rId28" Type="http://schemas.openxmlformats.org/officeDocument/2006/relationships/hyperlink" Target="https://podminky.urs.cz/item/CS_URS_2025_02/162301975" TargetMode="External" /><Relationship Id="rId29" Type="http://schemas.openxmlformats.org/officeDocument/2006/relationships/hyperlink" Target="https://podminky.urs.cz/item/CS_URS_2025_02/174151101" TargetMode="External" /><Relationship Id="rId30" Type="http://schemas.openxmlformats.org/officeDocument/2006/relationships/hyperlink" Target="https://podminky.urs.cz/item/CS_URS_2025_02/175151101" TargetMode="External" /><Relationship Id="rId31" Type="http://schemas.openxmlformats.org/officeDocument/2006/relationships/hyperlink" Target="https://podminky.urs.cz/item/CS_URS_2025_02/181351113" TargetMode="External" /><Relationship Id="rId32" Type="http://schemas.openxmlformats.org/officeDocument/2006/relationships/hyperlink" Target="https://podminky.urs.cz/item/CS_URS_2025_02/181451131" TargetMode="External" /><Relationship Id="rId33" Type="http://schemas.openxmlformats.org/officeDocument/2006/relationships/hyperlink" Target="https://podminky.urs.cz/item/CS_URS_2025_02/181951111" TargetMode="External" /><Relationship Id="rId34" Type="http://schemas.openxmlformats.org/officeDocument/2006/relationships/hyperlink" Target="https://podminky.urs.cz/item/CS_URS_2025_02/181951112" TargetMode="External" /><Relationship Id="rId35" Type="http://schemas.openxmlformats.org/officeDocument/2006/relationships/hyperlink" Target="https://podminky.urs.cz/item/CS_URS_2025_02/183151113" TargetMode="External" /><Relationship Id="rId36" Type="http://schemas.openxmlformats.org/officeDocument/2006/relationships/hyperlink" Target="https://podminky.urs.cz/item/CS_URS_2025_02/184102116" TargetMode="External" /><Relationship Id="rId37" Type="http://schemas.openxmlformats.org/officeDocument/2006/relationships/hyperlink" Target="https://podminky.urs.cz/item/CS_URS_2025_02/184102211" TargetMode="External" /><Relationship Id="rId38" Type="http://schemas.openxmlformats.org/officeDocument/2006/relationships/hyperlink" Target="https://podminky.urs.cz/item/CS_URS_2025_02/184215131" TargetMode="External" /><Relationship Id="rId39" Type="http://schemas.openxmlformats.org/officeDocument/2006/relationships/hyperlink" Target="https://podminky.urs.cz/item/CS_URS_2025_02/184215211" TargetMode="External" /><Relationship Id="rId40" Type="http://schemas.openxmlformats.org/officeDocument/2006/relationships/hyperlink" Target="https://podminky.urs.cz/item/CS_URS_2025_02/184501141" TargetMode="External" /><Relationship Id="rId41" Type="http://schemas.openxmlformats.org/officeDocument/2006/relationships/hyperlink" Target="https://podminky.urs.cz/item/CS_URS_2025_02/184814221" TargetMode="External" /><Relationship Id="rId42" Type="http://schemas.openxmlformats.org/officeDocument/2006/relationships/hyperlink" Target="https://podminky.urs.cz/item/CS_URS_2025_02/184818231" TargetMode="External" /><Relationship Id="rId43" Type="http://schemas.openxmlformats.org/officeDocument/2006/relationships/hyperlink" Target="https://podminky.urs.cz/item/CS_URS_2025_02/339921113" TargetMode="External" /><Relationship Id="rId44" Type="http://schemas.openxmlformats.org/officeDocument/2006/relationships/hyperlink" Target="https://podminky.urs.cz/item/CS_URS_2025_02/451572111" TargetMode="External" /><Relationship Id="rId45" Type="http://schemas.openxmlformats.org/officeDocument/2006/relationships/hyperlink" Target="https://podminky.urs.cz/item/CS_URS_2025_02/564851111" TargetMode="External" /><Relationship Id="rId46" Type="http://schemas.openxmlformats.org/officeDocument/2006/relationships/hyperlink" Target="https://podminky.urs.cz/item/CS_URS_2025_02/564861111" TargetMode="External" /><Relationship Id="rId47" Type="http://schemas.openxmlformats.org/officeDocument/2006/relationships/hyperlink" Target="https://podminky.urs.cz/item/CS_URS_2025_02/564952111" TargetMode="External" /><Relationship Id="rId48" Type="http://schemas.openxmlformats.org/officeDocument/2006/relationships/hyperlink" Target="https://podminky.urs.cz/item/CS_URS_2025_02/565135001" TargetMode="External" /><Relationship Id="rId49" Type="http://schemas.openxmlformats.org/officeDocument/2006/relationships/hyperlink" Target="https://podminky.urs.cz/item/CS_URS_2025_02/565155011" TargetMode="External" /><Relationship Id="rId50" Type="http://schemas.openxmlformats.org/officeDocument/2006/relationships/hyperlink" Target="https://podminky.urs.cz/item/CS_URS_2025_02/567121114" TargetMode="External" /><Relationship Id="rId51" Type="http://schemas.openxmlformats.org/officeDocument/2006/relationships/hyperlink" Target="https://podminky.urs.cz/item/CS_URS_2025_02/573211106" TargetMode="External" /><Relationship Id="rId52" Type="http://schemas.openxmlformats.org/officeDocument/2006/relationships/hyperlink" Target="https://podminky.urs.cz/item/CS_URS_2025_02/577143101" TargetMode="External" /><Relationship Id="rId53" Type="http://schemas.openxmlformats.org/officeDocument/2006/relationships/hyperlink" Target="https://podminky.urs.cz/item/CS_URS_2025_02/577144111" TargetMode="External" /><Relationship Id="rId54" Type="http://schemas.openxmlformats.org/officeDocument/2006/relationships/hyperlink" Target="https://podminky.urs.cz/item/CS_URS_2025_02/596211113" TargetMode="External" /><Relationship Id="rId55" Type="http://schemas.openxmlformats.org/officeDocument/2006/relationships/hyperlink" Target="https://podminky.urs.cz/item/CS_URS_2025_02/596212212" TargetMode="External" /><Relationship Id="rId56" Type="http://schemas.openxmlformats.org/officeDocument/2006/relationships/hyperlink" Target="https://podminky.urs.cz/item/CS_URS_2025_02/871313122" TargetMode="External" /><Relationship Id="rId57" Type="http://schemas.openxmlformats.org/officeDocument/2006/relationships/hyperlink" Target="https://podminky.urs.cz/item/CS_URS_2025_02/877310310" TargetMode="External" /><Relationship Id="rId58" Type="http://schemas.openxmlformats.org/officeDocument/2006/relationships/hyperlink" Target="https://podminky.urs.cz/item/CS_URS_2025_02/895941351" TargetMode="External" /><Relationship Id="rId59" Type="http://schemas.openxmlformats.org/officeDocument/2006/relationships/hyperlink" Target="https://podminky.urs.cz/item/CS_URS_2025_02/895941367" TargetMode="External" /><Relationship Id="rId60" Type="http://schemas.openxmlformats.org/officeDocument/2006/relationships/hyperlink" Target="https://podminky.urs.cz/item/CS_URS_2025_02/899132211" TargetMode="External" /><Relationship Id="rId61" Type="http://schemas.openxmlformats.org/officeDocument/2006/relationships/hyperlink" Target="https://podminky.urs.cz/item/CS_URS_2025_02/899133112" TargetMode="External" /><Relationship Id="rId62" Type="http://schemas.openxmlformats.org/officeDocument/2006/relationships/hyperlink" Target="https://podminky.urs.cz/item/CS_URS_2025_02/899202211" TargetMode="External" /><Relationship Id="rId63" Type="http://schemas.openxmlformats.org/officeDocument/2006/relationships/hyperlink" Target="https://podminky.urs.cz/item/CS_URS_2025_02/899204112" TargetMode="External" /><Relationship Id="rId64" Type="http://schemas.openxmlformats.org/officeDocument/2006/relationships/hyperlink" Target="https://podminky.urs.cz/item/CS_URS_2025_02/914111111" TargetMode="External" /><Relationship Id="rId65" Type="http://schemas.openxmlformats.org/officeDocument/2006/relationships/hyperlink" Target="https://podminky.urs.cz/item/CS_URS_2025_02/914511112" TargetMode="External" /><Relationship Id="rId66" Type="http://schemas.openxmlformats.org/officeDocument/2006/relationships/hyperlink" Target="https://podminky.urs.cz/item/CS_URS_2025_02/915111111" TargetMode="External" /><Relationship Id="rId67" Type="http://schemas.openxmlformats.org/officeDocument/2006/relationships/hyperlink" Target="https://podminky.urs.cz/item/CS_URS_2025_02/915131111" TargetMode="External" /><Relationship Id="rId68" Type="http://schemas.openxmlformats.org/officeDocument/2006/relationships/hyperlink" Target="https://podminky.urs.cz/item/CS_URS_2025_02/915211112" TargetMode="External" /><Relationship Id="rId69" Type="http://schemas.openxmlformats.org/officeDocument/2006/relationships/hyperlink" Target="https://podminky.urs.cz/item/CS_URS_2025_02/915231112" TargetMode="External" /><Relationship Id="rId70" Type="http://schemas.openxmlformats.org/officeDocument/2006/relationships/hyperlink" Target="https://podminky.urs.cz/item/CS_URS_2025_02/916111123" TargetMode="External" /><Relationship Id="rId71" Type="http://schemas.openxmlformats.org/officeDocument/2006/relationships/hyperlink" Target="https://podminky.urs.cz/item/CS_URS_2025_02/916131213" TargetMode="External" /><Relationship Id="rId72" Type="http://schemas.openxmlformats.org/officeDocument/2006/relationships/hyperlink" Target="https://podminky.urs.cz/item/CS_URS_2025_02/916231213" TargetMode="External" /><Relationship Id="rId73" Type="http://schemas.openxmlformats.org/officeDocument/2006/relationships/hyperlink" Target="https://podminky.urs.cz/item/CS_URS_2025_02/919726123" TargetMode="External" /><Relationship Id="rId74" Type="http://schemas.openxmlformats.org/officeDocument/2006/relationships/hyperlink" Target="https://podminky.urs.cz/item/CS_URS_2025_02/919735113" TargetMode="External" /><Relationship Id="rId75" Type="http://schemas.openxmlformats.org/officeDocument/2006/relationships/hyperlink" Target="https://podminky.urs.cz/item/CS_URS_2025_02/936104211" TargetMode="External" /><Relationship Id="rId76" Type="http://schemas.openxmlformats.org/officeDocument/2006/relationships/hyperlink" Target="https://podminky.urs.cz/item/CS_URS_2025_02/966006132" TargetMode="External" /><Relationship Id="rId77" Type="http://schemas.openxmlformats.org/officeDocument/2006/relationships/hyperlink" Target="https://podminky.urs.cz/item/CS_URS_2025_02/966006211" TargetMode="External" /><Relationship Id="rId78" Type="http://schemas.openxmlformats.org/officeDocument/2006/relationships/hyperlink" Target="https://podminky.urs.cz/item/CS_URS_2025_02/966008211" TargetMode="External" /><Relationship Id="rId79" Type="http://schemas.openxmlformats.org/officeDocument/2006/relationships/hyperlink" Target="https://podminky.urs.cz/item/CS_URS_2025_02/966008221" TargetMode="External" /><Relationship Id="rId80" Type="http://schemas.openxmlformats.org/officeDocument/2006/relationships/hyperlink" Target="https://podminky.urs.cz/item/CS_URS_2025_02/966051111" TargetMode="External" /><Relationship Id="rId81" Type="http://schemas.openxmlformats.org/officeDocument/2006/relationships/hyperlink" Target="https://podminky.urs.cz/item/CS_URS_2025_02/997221551" TargetMode="External" /><Relationship Id="rId82" Type="http://schemas.openxmlformats.org/officeDocument/2006/relationships/hyperlink" Target="https://podminky.urs.cz/item/CS_URS_2025_02/997221559" TargetMode="External" /><Relationship Id="rId83" Type="http://schemas.openxmlformats.org/officeDocument/2006/relationships/hyperlink" Target="https://podminky.urs.cz/item/CS_URS_2025_02/997221561" TargetMode="External" /><Relationship Id="rId84" Type="http://schemas.openxmlformats.org/officeDocument/2006/relationships/hyperlink" Target="https://podminky.urs.cz/item/CS_URS_2025_02/997221569" TargetMode="External" /><Relationship Id="rId85" Type="http://schemas.openxmlformats.org/officeDocument/2006/relationships/hyperlink" Target="https://podminky.urs.cz/item/CS_URS_2025_02/997221861" TargetMode="External" /><Relationship Id="rId86" Type="http://schemas.openxmlformats.org/officeDocument/2006/relationships/hyperlink" Target="https://podminky.urs.cz/item/CS_URS_2025_02/997221862" TargetMode="External" /><Relationship Id="rId87" Type="http://schemas.openxmlformats.org/officeDocument/2006/relationships/hyperlink" Target="https://podminky.urs.cz/item/CS_URS_2025_02/997221873" TargetMode="External" /><Relationship Id="rId88" Type="http://schemas.openxmlformats.org/officeDocument/2006/relationships/hyperlink" Target="https://podminky.urs.cz/item/CS_URS_2025_02/997221875" TargetMode="External" /><Relationship Id="rId89" Type="http://schemas.openxmlformats.org/officeDocument/2006/relationships/hyperlink" Target="https://podminky.urs.cz/item/CS_URS_2025_02/998223011" TargetMode="External" /><Relationship Id="rId90" Type="http://schemas.openxmlformats.org/officeDocument/2006/relationships/hyperlink" Target="https://podminky.urs.cz/item/CS_URS_2025_02/998223091" TargetMode="External" /><Relationship Id="rId9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5101201" TargetMode="External" /><Relationship Id="rId2" Type="http://schemas.openxmlformats.org/officeDocument/2006/relationships/hyperlink" Target="https://podminky.urs.cz/item/CS_URS_2025_02/115101301" TargetMode="External" /><Relationship Id="rId3" Type="http://schemas.openxmlformats.org/officeDocument/2006/relationships/hyperlink" Target="https://podminky.urs.cz/item/CS_URS_2025_02/119001401" TargetMode="External" /><Relationship Id="rId4" Type="http://schemas.openxmlformats.org/officeDocument/2006/relationships/hyperlink" Target="https://podminky.urs.cz/item/CS_URS_2025_02/119001423" TargetMode="External" /><Relationship Id="rId5" Type="http://schemas.openxmlformats.org/officeDocument/2006/relationships/hyperlink" Target="https://podminky.urs.cz/item/CS_URS_2025_02/132254205" TargetMode="External" /><Relationship Id="rId6" Type="http://schemas.openxmlformats.org/officeDocument/2006/relationships/hyperlink" Target="https://podminky.urs.cz/item/CS_URS_2025_02/139001101" TargetMode="External" /><Relationship Id="rId7" Type="http://schemas.openxmlformats.org/officeDocument/2006/relationships/hyperlink" Target="https://podminky.urs.cz/item/CS_URS_2025_02/151101102" TargetMode="External" /><Relationship Id="rId8" Type="http://schemas.openxmlformats.org/officeDocument/2006/relationships/hyperlink" Target="https://podminky.urs.cz/item/CS_URS_2025_02/151101112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62751119" TargetMode="External" /><Relationship Id="rId11" Type="http://schemas.openxmlformats.org/officeDocument/2006/relationships/hyperlink" Target="https://podminky.urs.cz/item/CS_URS_2025_02/17120123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75151101" TargetMode="External" /><Relationship Id="rId14" Type="http://schemas.openxmlformats.org/officeDocument/2006/relationships/hyperlink" Target="https://podminky.urs.cz/item/CS_URS_2025_02/451573111" TargetMode="External" /><Relationship Id="rId15" Type="http://schemas.openxmlformats.org/officeDocument/2006/relationships/hyperlink" Target="https://podminky.urs.cz/item/CS_URS_2025_02/452311131" TargetMode="External" /><Relationship Id="rId16" Type="http://schemas.openxmlformats.org/officeDocument/2006/relationships/hyperlink" Target="https://podminky.urs.cz/item/CS_URS_2025_02/452312131" TargetMode="External" /><Relationship Id="rId17" Type="http://schemas.openxmlformats.org/officeDocument/2006/relationships/hyperlink" Target="https://podminky.urs.cz/item/CS_URS_2025_02/359901211" TargetMode="External" /><Relationship Id="rId18" Type="http://schemas.openxmlformats.org/officeDocument/2006/relationships/hyperlink" Target="https://podminky.urs.cz/item/CS_URS_2025_02/831362121" TargetMode="External" /><Relationship Id="rId19" Type="http://schemas.openxmlformats.org/officeDocument/2006/relationships/hyperlink" Target="https://podminky.urs.cz/item/CS_URS_2025_02/831422121" TargetMode="External" /><Relationship Id="rId20" Type="http://schemas.openxmlformats.org/officeDocument/2006/relationships/hyperlink" Target="https://podminky.urs.cz/item/CS_URS_2025_02/837312221" TargetMode="External" /><Relationship Id="rId21" Type="http://schemas.openxmlformats.org/officeDocument/2006/relationships/hyperlink" Target="https://podminky.urs.cz/item/CS_URS_2025_02/837361221" TargetMode="External" /><Relationship Id="rId22" Type="http://schemas.openxmlformats.org/officeDocument/2006/relationships/hyperlink" Target="https://podminky.urs.cz/item/CS_URS_2025_02/837421221" TargetMode="External" /><Relationship Id="rId23" Type="http://schemas.openxmlformats.org/officeDocument/2006/relationships/hyperlink" Target="https://podminky.urs.cz/item/CS_URS_2023_02/871315241" TargetMode="External" /><Relationship Id="rId24" Type="http://schemas.openxmlformats.org/officeDocument/2006/relationships/hyperlink" Target="https://podminky.urs.cz/item/CS_URS_2023_02/877315211" TargetMode="External" /><Relationship Id="rId25" Type="http://schemas.openxmlformats.org/officeDocument/2006/relationships/hyperlink" Target="https://podminky.urs.cz/item/CS_URS_2025_02/892362121" TargetMode="External" /><Relationship Id="rId26" Type="http://schemas.openxmlformats.org/officeDocument/2006/relationships/hyperlink" Target="https://podminky.urs.cz/item/CS_URS_2025_02/892422121" TargetMode="External" /><Relationship Id="rId27" Type="http://schemas.openxmlformats.org/officeDocument/2006/relationships/hyperlink" Target="https://podminky.urs.cz/item/CS_URS_2025_02/894411121" TargetMode="External" /><Relationship Id="rId28" Type="http://schemas.openxmlformats.org/officeDocument/2006/relationships/hyperlink" Target="https://podminky.urs.cz/item/CS_URS_2025_02/894411141" TargetMode="External" /><Relationship Id="rId29" Type="http://schemas.openxmlformats.org/officeDocument/2006/relationships/hyperlink" Target="https://podminky.urs.cz/item/CS_URS_2025_02/899104112" TargetMode="External" /><Relationship Id="rId30" Type="http://schemas.openxmlformats.org/officeDocument/2006/relationships/hyperlink" Target="https://podminky.urs.cz/item/CS_URS_2025_02/810391811" TargetMode="External" /><Relationship Id="rId31" Type="http://schemas.openxmlformats.org/officeDocument/2006/relationships/hyperlink" Target="https://podminky.urs.cz/item/CS_URS_2025_02/830421811" TargetMode="External" /><Relationship Id="rId32" Type="http://schemas.openxmlformats.org/officeDocument/2006/relationships/hyperlink" Target="https://podminky.urs.cz/item/CS_URS_2025_02/890231811" TargetMode="External" /><Relationship Id="rId33" Type="http://schemas.openxmlformats.org/officeDocument/2006/relationships/hyperlink" Target="https://podminky.urs.cz/item/CS_URS_2025_02/997013501" TargetMode="External" /><Relationship Id="rId34" Type="http://schemas.openxmlformats.org/officeDocument/2006/relationships/hyperlink" Target="https://podminky.urs.cz/item/CS_URS_2025_02/997013509" TargetMode="External" /><Relationship Id="rId35" Type="http://schemas.openxmlformats.org/officeDocument/2006/relationships/hyperlink" Target="https://podminky.urs.cz/item/CS_URS_2025_02/997013631" TargetMode="External" /><Relationship Id="rId36" Type="http://schemas.openxmlformats.org/officeDocument/2006/relationships/hyperlink" Target="https://podminky.urs.cz/item/CS_URS_2025_02/998275101" TargetMode="External" /><Relationship Id="rId3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5101201" TargetMode="External" /><Relationship Id="rId2" Type="http://schemas.openxmlformats.org/officeDocument/2006/relationships/hyperlink" Target="https://podminky.urs.cz/item/CS_URS_2025_02/115101301" TargetMode="External" /><Relationship Id="rId3" Type="http://schemas.openxmlformats.org/officeDocument/2006/relationships/hyperlink" Target="https://podminky.urs.cz/item/CS_URS_2025_02/119001401" TargetMode="External" /><Relationship Id="rId4" Type="http://schemas.openxmlformats.org/officeDocument/2006/relationships/hyperlink" Target="https://podminky.urs.cz/item/CS_URS_2025_02/119001422" TargetMode="External" /><Relationship Id="rId5" Type="http://schemas.openxmlformats.org/officeDocument/2006/relationships/hyperlink" Target="https://podminky.urs.cz/item/CS_URS_2025_02/132254206" TargetMode="External" /><Relationship Id="rId6" Type="http://schemas.openxmlformats.org/officeDocument/2006/relationships/hyperlink" Target="https://podminky.urs.cz/item/CS_URS_2025_02/139001101" TargetMode="External" /><Relationship Id="rId7" Type="http://schemas.openxmlformats.org/officeDocument/2006/relationships/hyperlink" Target="https://podminky.urs.cz/item/CS_URS_2025_02/151101101" TargetMode="External" /><Relationship Id="rId8" Type="http://schemas.openxmlformats.org/officeDocument/2006/relationships/hyperlink" Target="https://podminky.urs.cz/item/CS_URS_2025_02/151101111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62751119" TargetMode="External" /><Relationship Id="rId11" Type="http://schemas.openxmlformats.org/officeDocument/2006/relationships/hyperlink" Target="https://podminky.urs.cz/item/CS_URS_2025_02/17120123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75151101" TargetMode="External" /><Relationship Id="rId14" Type="http://schemas.openxmlformats.org/officeDocument/2006/relationships/hyperlink" Target="https://podminky.urs.cz/item/CS_URS_2025_02/451573111" TargetMode="External" /><Relationship Id="rId15" Type="http://schemas.openxmlformats.org/officeDocument/2006/relationships/hyperlink" Target="https://podminky.urs.cz/item/CS_URS_2025_02/452313141" TargetMode="External" /><Relationship Id="rId16" Type="http://schemas.openxmlformats.org/officeDocument/2006/relationships/hyperlink" Target="https://podminky.urs.cz/item/CS_URS_2023_02/452353101" TargetMode="External" /><Relationship Id="rId17" Type="http://schemas.openxmlformats.org/officeDocument/2006/relationships/hyperlink" Target="https://podminky.urs.cz/item/CS_URS_2023_02/851261131" TargetMode="External" /><Relationship Id="rId18" Type="http://schemas.openxmlformats.org/officeDocument/2006/relationships/hyperlink" Target="https://podminky.urs.cz/item/CS_URS_2023_02/851311131" TargetMode="External" /><Relationship Id="rId19" Type="http://schemas.openxmlformats.org/officeDocument/2006/relationships/hyperlink" Target="https://podminky.urs.cz/item/CS_URS_2023_02/851391131" TargetMode="External" /><Relationship Id="rId20" Type="http://schemas.openxmlformats.org/officeDocument/2006/relationships/hyperlink" Target="https://podminky.urs.cz/item/CS_URS_2025_02/857241131" TargetMode="External" /><Relationship Id="rId21" Type="http://schemas.openxmlformats.org/officeDocument/2006/relationships/hyperlink" Target="https://podminky.urs.cz/item/CS_URS_2025_02/857242122" TargetMode="External" /><Relationship Id="rId22" Type="http://schemas.openxmlformats.org/officeDocument/2006/relationships/hyperlink" Target="https://podminky.urs.cz/item/CS_URS_2025_02/857261131" TargetMode="External" /><Relationship Id="rId23" Type="http://schemas.openxmlformats.org/officeDocument/2006/relationships/hyperlink" Target="https://podminky.urs.cz/item/CS_URS_2025_02/857262122" TargetMode="External" /><Relationship Id="rId24" Type="http://schemas.openxmlformats.org/officeDocument/2006/relationships/hyperlink" Target="https://podminky.urs.cz/item/CS_URS_2025_02/857311131" TargetMode="External" /><Relationship Id="rId25" Type="http://schemas.openxmlformats.org/officeDocument/2006/relationships/hyperlink" Target="https://podminky.urs.cz/item/CS_URS_2025_02/857312122" TargetMode="External" /><Relationship Id="rId26" Type="http://schemas.openxmlformats.org/officeDocument/2006/relationships/hyperlink" Target="https://podminky.urs.cz/item/CS_URS_2025_02/857314122" TargetMode="External" /><Relationship Id="rId27" Type="http://schemas.openxmlformats.org/officeDocument/2006/relationships/hyperlink" Target="https://podminky.urs.cz/item/CS_URS_2025_02/857391131" TargetMode="External" /><Relationship Id="rId28" Type="http://schemas.openxmlformats.org/officeDocument/2006/relationships/hyperlink" Target="https://podminky.urs.cz/item/CS_URS_2025_02/857392122" TargetMode="External" /><Relationship Id="rId29" Type="http://schemas.openxmlformats.org/officeDocument/2006/relationships/hyperlink" Target="https://podminky.urs.cz/item/CS_URS_2025_02/857394122" TargetMode="External" /><Relationship Id="rId30" Type="http://schemas.openxmlformats.org/officeDocument/2006/relationships/hyperlink" Target="https://podminky.urs.cz/item/CS_URS_2025_02/871211211" TargetMode="External" /><Relationship Id="rId31" Type="http://schemas.openxmlformats.org/officeDocument/2006/relationships/hyperlink" Target="https://podminky.urs.cz/item/CS_URS_2025_02/891211112" TargetMode="External" /><Relationship Id="rId32" Type="http://schemas.openxmlformats.org/officeDocument/2006/relationships/hyperlink" Target="https://podminky.urs.cz/item/CS_URS_2025_02/891241112" TargetMode="External" /><Relationship Id="rId33" Type="http://schemas.openxmlformats.org/officeDocument/2006/relationships/hyperlink" Target="https://podminky.urs.cz/item/CS_URS_2025_02/891247111" TargetMode="External" /><Relationship Id="rId34" Type="http://schemas.openxmlformats.org/officeDocument/2006/relationships/hyperlink" Target="https://podminky.urs.cz/item/CS_URS_2025_02/891261112" TargetMode="External" /><Relationship Id="rId35" Type="http://schemas.openxmlformats.org/officeDocument/2006/relationships/hyperlink" Target="https://podminky.urs.cz/item/CS_URS_2025_02/891269111" TargetMode="External" /><Relationship Id="rId36" Type="http://schemas.openxmlformats.org/officeDocument/2006/relationships/hyperlink" Target="https://podminky.urs.cz/item/CS_URS_2025_02/891311112" TargetMode="External" /><Relationship Id="rId37" Type="http://schemas.openxmlformats.org/officeDocument/2006/relationships/hyperlink" Target="https://podminky.urs.cz/item/CS_URS_2025_02/891391112" TargetMode="External" /><Relationship Id="rId38" Type="http://schemas.openxmlformats.org/officeDocument/2006/relationships/hyperlink" Target="https://podminky.urs.cz/item/CS_URS_2025_02/891319111" TargetMode="External" /><Relationship Id="rId39" Type="http://schemas.openxmlformats.org/officeDocument/2006/relationships/hyperlink" Target="https://podminky.urs.cz/item/CS_URS_2025_02/892271111" TargetMode="External" /><Relationship Id="rId40" Type="http://schemas.openxmlformats.org/officeDocument/2006/relationships/hyperlink" Target="https://podminky.urs.cz/item/CS_URS_2025_02/892273122" TargetMode="External" /><Relationship Id="rId41" Type="http://schemas.openxmlformats.org/officeDocument/2006/relationships/hyperlink" Target="https://podminky.urs.cz/item/CS_URS_2025_02/892351111" TargetMode="External" /><Relationship Id="rId42" Type="http://schemas.openxmlformats.org/officeDocument/2006/relationships/hyperlink" Target="https://podminky.urs.cz/item/CS_URS_2025_02/892353122" TargetMode="External" /><Relationship Id="rId43" Type="http://schemas.openxmlformats.org/officeDocument/2006/relationships/hyperlink" Target="https://podminky.urs.cz/item/CS_URS_2025_02/892372111" TargetMode="External" /><Relationship Id="rId44" Type="http://schemas.openxmlformats.org/officeDocument/2006/relationships/hyperlink" Target="https://podminky.urs.cz/item/CS_URS_2025_02/892421111" TargetMode="External" /><Relationship Id="rId45" Type="http://schemas.openxmlformats.org/officeDocument/2006/relationships/hyperlink" Target="https://podminky.urs.cz/item/CS_URS_2025_02/892423122" TargetMode="External" /><Relationship Id="rId46" Type="http://schemas.openxmlformats.org/officeDocument/2006/relationships/hyperlink" Target="https://podminky.urs.cz/item/CS_URS_2025_02/892442111" TargetMode="External" /><Relationship Id="rId47" Type="http://schemas.openxmlformats.org/officeDocument/2006/relationships/hyperlink" Target="https://podminky.urs.cz/item/CS_URS_2025_02/899401112" TargetMode="External" /><Relationship Id="rId48" Type="http://schemas.openxmlformats.org/officeDocument/2006/relationships/hyperlink" Target="https://podminky.urs.cz/item/CS_URS_2025_02/899401113" TargetMode="External" /><Relationship Id="rId49" Type="http://schemas.openxmlformats.org/officeDocument/2006/relationships/hyperlink" Target="https://podminky.urs.cz/item/CS_URS_2025_02/899712111R" TargetMode="External" /><Relationship Id="rId50" Type="http://schemas.openxmlformats.org/officeDocument/2006/relationships/hyperlink" Target="https://podminky.urs.cz/item/CS_URS_2025_02/899721111" TargetMode="External" /><Relationship Id="rId51" Type="http://schemas.openxmlformats.org/officeDocument/2006/relationships/hyperlink" Target="https://podminky.urs.cz/item/CS_URS_2025_02/899721112" TargetMode="External" /><Relationship Id="rId52" Type="http://schemas.openxmlformats.org/officeDocument/2006/relationships/hyperlink" Target="https://podminky.urs.cz/item/CS_URS_2025_02/899722112" TargetMode="External" /><Relationship Id="rId53" Type="http://schemas.openxmlformats.org/officeDocument/2006/relationships/hyperlink" Target="https://podminky.urs.cz/item/CS_URS_2025_02/998273102" TargetMode="External" /><Relationship Id="rId5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5101201" TargetMode="External" /><Relationship Id="rId2" Type="http://schemas.openxmlformats.org/officeDocument/2006/relationships/hyperlink" Target="https://podminky.urs.cz/item/CS_URS_2025_02/115101301" TargetMode="External" /><Relationship Id="rId3" Type="http://schemas.openxmlformats.org/officeDocument/2006/relationships/hyperlink" Target="https://podminky.urs.cz/item/CS_URS_2025_02/119001401" TargetMode="External" /><Relationship Id="rId4" Type="http://schemas.openxmlformats.org/officeDocument/2006/relationships/hyperlink" Target="https://podminky.urs.cz/item/CS_URS_2025_02/119001422" TargetMode="External" /><Relationship Id="rId5" Type="http://schemas.openxmlformats.org/officeDocument/2006/relationships/hyperlink" Target="https://podminky.urs.cz/item/CS_URS_2025_02/132254206" TargetMode="External" /><Relationship Id="rId6" Type="http://schemas.openxmlformats.org/officeDocument/2006/relationships/hyperlink" Target="https://podminky.urs.cz/item/CS_URS_2025_02/139001101" TargetMode="External" /><Relationship Id="rId7" Type="http://schemas.openxmlformats.org/officeDocument/2006/relationships/hyperlink" Target="https://podminky.urs.cz/item/CS_URS_2025_02/151101101" TargetMode="External" /><Relationship Id="rId8" Type="http://schemas.openxmlformats.org/officeDocument/2006/relationships/hyperlink" Target="https://podminky.urs.cz/item/CS_URS_2025_02/151101111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62751119" TargetMode="External" /><Relationship Id="rId11" Type="http://schemas.openxmlformats.org/officeDocument/2006/relationships/hyperlink" Target="https://podminky.urs.cz/item/CS_URS_2025_02/17120123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75151101" TargetMode="External" /><Relationship Id="rId14" Type="http://schemas.openxmlformats.org/officeDocument/2006/relationships/hyperlink" Target="https://podminky.urs.cz/item/CS_URS_2025_02/451573111" TargetMode="External" /><Relationship Id="rId15" Type="http://schemas.openxmlformats.org/officeDocument/2006/relationships/hyperlink" Target="https://podminky.urs.cz/item/CS_URS_2023_02/851351131" TargetMode="External" /><Relationship Id="rId16" Type="http://schemas.openxmlformats.org/officeDocument/2006/relationships/hyperlink" Target="https://podminky.urs.cz/item/CS_URS_2025_02/857311131" TargetMode="External" /><Relationship Id="rId17" Type="http://schemas.openxmlformats.org/officeDocument/2006/relationships/hyperlink" Target="https://podminky.urs.cz/item/CS_URS_2025_02/857312122" TargetMode="External" /><Relationship Id="rId18" Type="http://schemas.openxmlformats.org/officeDocument/2006/relationships/hyperlink" Target="https://podminky.urs.cz/item/CS_URS_2025_02/857351131" TargetMode="External" /><Relationship Id="rId19" Type="http://schemas.openxmlformats.org/officeDocument/2006/relationships/hyperlink" Target="https://podminky.urs.cz/item/CS_URS_2025_02/857352122" TargetMode="External" /><Relationship Id="rId20" Type="http://schemas.openxmlformats.org/officeDocument/2006/relationships/hyperlink" Target="https://podminky.urs.cz/item/CS_URS_2025_02/891311112" TargetMode="External" /><Relationship Id="rId21" Type="http://schemas.openxmlformats.org/officeDocument/2006/relationships/hyperlink" Target="https://podminky.urs.cz/item/CS_URS_2025_02/891351112" TargetMode="External" /><Relationship Id="rId22" Type="http://schemas.openxmlformats.org/officeDocument/2006/relationships/hyperlink" Target="https://podminky.urs.cz/item/CS_URS_2025_02/892351111" TargetMode="External" /><Relationship Id="rId23" Type="http://schemas.openxmlformats.org/officeDocument/2006/relationships/hyperlink" Target="https://podminky.urs.cz/item/CS_URS_2025_02/892353122" TargetMode="External" /><Relationship Id="rId24" Type="http://schemas.openxmlformats.org/officeDocument/2006/relationships/hyperlink" Target="https://podminky.urs.cz/item/CS_URS_2025_02/892372111" TargetMode="External" /><Relationship Id="rId25" Type="http://schemas.openxmlformats.org/officeDocument/2006/relationships/hyperlink" Target="https://podminky.urs.cz/item/CS_URS_2025_02/899401112" TargetMode="External" /><Relationship Id="rId26" Type="http://schemas.openxmlformats.org/officeDocument/2006/relationships/hyperlink" Target="https://podminky.urs.cz/item/CS_URS_2025_02/899712111R" TargetMode="External" /><Relationship Id="rId27" Type="http://schemas.openxmlformats.org/officeDocument/2006/relationships/hyperlink" Target="https://podminky.urs.cz/item/CS_URS_2025_02/899721111" TargetMode="External" /><Relationship Id="rId28" Type="http://schemas.openxmlformats.org/officeDocument/2006/relationships/hyperlink" Target="https://podminky.urs.cz/item/CS_URS_2025_02/899721112" TargetMode="External" /><Relationship Id="rId29" Type="http://schemas.openxmlformats.org/officeDocument/2006/relationships/hyperlink" Target="https://podminky.urs.cz/item/CS_URS_2025_02/899722112" TargetMode="External" /><Relationship Id="rId30" Type="http://schemas.openxmlformats.org/officeDocument/2006/relationships/hyperlink" Target="https://podminky.urs.cz/item/CS_URS_2025_02/890351851" TargetMode="External" /><Relationship Id="rId31" Type="http://schemas.openxmlformats.org/officeDocument/2006/relationships/hyperlink" Target="https://podminky.urs.cz/item/CS_URS_2025_02/998273102" TargetMode="External" /><Relationship Id="rId3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51111" TargetMode="External" /><Relationship Id="rId2" Type="http://schemas.openxmlformats.org/officeDocument/2006/relationships/hyperlink" Target="https://podminky.urs.cz/item/CS_URS_2025_02/115101201" TargetMode="External" /><Relationship Id="rId3" Type="http://schemas.openxmlformats.org/officeDocument/2006/relationships/hyperlink" Target="https://podminky.urs.cz/item/CS_URS_2025_02/115101301" TargetMode="External" /><Relationship Id="rId4" Type="http://schemas.openxmlformats.org/officeDocument/2006/relationships/hyperlink" Target="https://podminky.urs.cz/item/CS_URS_2025_02/119001412" TargetMode="External" /><Relationship Id="rId5" Type="http://schemas.openxmlformats.org/officeDocument/2006/relationships/hyperlink" Target="https://podminky.urs.cz/item/CS_URS_2025_02/119003217" TargetMode="External" /><Relationship Id="rId6" Type="http://schemas.openxmlformats.org/officeDocument/2006/relationships/hyperlink" Target="https://podminky.urs.cz/item/CS_URS_2025_02/119003218" TargetMode="External" /><Relationship Id="rId7" Type="http://schemas.openxmlformats.org/officeDocument/2006/relationships/hyperlink" Target="https://podminky.urs.cz/item/CS_URS_2025_02/121112003" TargetMode="External" /><Relationship Id="rId8" Type="http://schemas.openxmlformats.org/officeDocument/2006/relationships/hyperlink" Target="https://podminky.urs.cz/item/CS_URS_2025_02/132212131" TargetMode="External" /><Relationship Id="rId9" Type="http://schemas.openxmlformats.org/officeDocument/2006/relationships/hyperlink" Target="https://podminky.urs.cz/item/CS_URS_2025_02/151101101" TargetMode="External" /><Relationship Id="rId10" Type="http://schemas.openxmlformats.org/officeDocument/2006/relationships/hyperlink" Target="https://podminky.urs.cz/item/CS_URS_2025_02/151101111" TargetMode="External" /><Relationship Id="rId11" Type="http://schemas.openxmlformats.org/officeDocument/2006/relationships/hyperlink" Target="https://podminky.urs.cz/item/CS_URS_2025_02/162751117" TargetMode="External" /><Relationship Id="rId12" Type="http://schemas.openxmlformats.org/officeDocument/2006/relationships/hyperlink" Target="https://podminky.urs.cz/item/CS_URS_2025_02/162751119" TargetMode="External" /><Relationship Id="rId13" Type="http://schemas.openxmlformats.org/officeDocument/2006/relationships/hyperlink" Target="https://podminky.urs.cz/item/CS_URS_2025_02/171201221" TargetMode="External" /><Relationship Id="rId14" Type="http://schemas.openxmlformats.org/officeDocument/2006/relationships/hyperlink" Target="https://podminky.urs.cz/item/CS_URS_2025_02/174101101" TargetMode="External" /><Relationship Id="rId15" Type="http://schemas.openxmlformats.org/officeDocument/2006/relationships/hyperlink" Target="https://podminky.urs.cz/item/CS_URS_2025_02/175151101" TargetMode="External" /><Relationship Id="rId16" Type="http://schemas.openxmlformats.org/officeDocument/2006/relationships/hyperlink" Target="https://podminky.urs.cz/item/CS_URS_2025_02/18100101R" TargetMode="External" /><Relationship Id="rId17" Type="http://schemas.openxmlformats.org/officeDocument/2006/relationships/hyperlink" Target="https://podminky.urs.cz/item/CS_URS_2025_02/181311103" TargetMode="External" /><Relationship Id="rId18" Type="http://schemas.openxmlformats.org/officeDocument/2006/relationships/hyperlink" Target="https://podminky.urs.cz/item/CS_URS_2025_02/181951111" TargetMode="External" /><Relationship Id="rId19" Type="http://schemas.openxmlformats.org/officeDocument/2006/relationships/hyperlink" Target="https://podminky.urs.cz/item/CS_URS_2025_02/451573111" TargetMode="External" /><Relationship Id="rId20" Type="http://schemas.openxmlformats.org/officeDocument/2006/relationships/hyperlink" Target="https://podminky.urs.cz/item/CS_URS_2025_02/584121111" TargetMode="External" /><Relationship Id="rId21" Type="http://schemas.openxmlformats.org/officeDocument/2006/relationships/hyperlink" Target="https://podminky.urs.cz/item/CS_URS_2025_02/74430101R" TargetMode="External" /><Relationship Id="rId22" Type="http://schemas.openxmlformats.org/officeDocument/2006/relationships/hyperlink" Target="https://podminky.urs.cz/item/CS_URS_2025_02/899721111" TargetMode="External" /><Relationship Id="rId23" Type="http://schemas.openxmlformats.org/officeDocument/2006/relationships/hyperlink" Target="https://podminky.urs.cz/item/CS_URS_2025_02/899722113" TargetMode="External" /><Relationship Id="rId24" Type="http://schemas.openxmlformats.org/officeDocument/2006/relationships/hyperlink" Target="https://podminky.urs.cz/item/CS_URS_2025_02/460510201" TargetMode="External" /><Relationship Id="rId25" Type="http://schemas.openxmlformats.org/officeDocument/2006/relationships/hyperlink" Target="https://podminky.urs.cz/item/CS_URS_2025_02/460520044" TargetMode="External" /><Relationship Id="rId26" Type="http://schemas.openxmlformats.org/officeDocument/2006/relationships/hyperlink" Target="https://podminky.urs.cz/item/CS_URS_2025_02/230081090" TargetMode="External" /><Relationship Id="rId27" Type="http://schemas.openxmlformats.org/officeDocument/2006/relationships/hyperlink" Target="https://podminky.urs.cz/item/CS_URS_2025_02/230086115" TargetMode="External" /><Relationship Id="rId28" Type="http://schemas.openxmlformats.org/officeDocument/2006/relationships/hyperlink" Target="https://podminky.urs.cz/item/CS_URS_2025_02/230170003" TargetMode="External" /><Relationship Id="rId29" Type="http://schemas.openxmlformats.org/officeDocument/2006/relationships/hyperlink" Target="https://podminky.urs.cz/item/CS_URS_2025_02/230170013" TargetMode="External" /><Relationship Id="rId30" Type="http://schemas.openxmlformats.org/officeDocument/2006/relationships/hyperlink" Target="https://podminky.urs.cz/item/CS_URS_2025_02/230170014" TargetMode="External" /><Relationship Id="rId31" Type="http://schemas.openxmlformats.org/officeDocument/2006/relationships/hyperlink" Target="https://podminky.urs.cz/item/CS_URS_2025_02/230201129" TargetMode="External" /><Relationship Id="rId32" Type="http://schemas.openxmlformats.org/officeDocument/2006/relationships/hyperlink" Target="https://podminky.urs.cz/item/CS_URS_2025_02/230201134" TargetMode="External" /><Relationship Id="rId33" Type="http://schemas.openxmlformats.org/officeDocument/2006/relationships/hyperlink" Target="https://podminky.urs.cz/item/CS_URS_2025_02/230201311" TargetMode="External" /><Relationship Id="rId34" Type="http://schemas.openxmlformats.org/officeDocument/2006/relationships/hyperlink" Target="https://podminky.urs.cz/item/CS_URS_2025_02/230201326" TargetMode="External" /><Relationship Id="rId35" Type="http://schemas.openxmlformats.org/officeDocument/2006/relationships/hyperlink" Target="https://podminky.urs.cz/item/CS_URS_2025_02/230202073" TargetMode="External" /><Relationship Id="rId36" Type="http://schemas.openxmlformats.org/officeDocument/2006/relationships/hyperlink" Target="https://podminky.urs.cz/item/CS_URS_2025_02/230205051" TargetMode="External" /><Relationship Id="rId37" Type="http://schemas.openxmlformats.org/officeDocument/2006/relationships/hyperlink" Target="https://podminky.urs.cz/item/CS_URS_2025_02/230205125" TargetMode="External" /><Relationship Id="rId38" Type="http://schemas.openxmlformats.org/officeDocument/2006/relationships/hyperlink" Target="https://podminky.urs.cz/item/CS_URS_2025_02/230205142" TargetMode="External" /><Relationship Id="rId39" Type="http://schemas.openxmlformats.org/officeDocument/2006/relationships/hyperlink" Target="https://podminky.urs.cz/item/CS_URS_2025_02/230205252" TargetMode="External" /><Relationship Id="rId40" Type="http://schemas.openxmlformats.org/officeDocument/2006/relationships/hyperlink" Target="https://podminky.urs.cz/item/CS_URS_2025_02/230210014" TargetMode="External" /><Relationship Id="rId41" Type="http://schemas.openxmlformats.org/officeDocument/2006/relationships/hyperlink" Target="https://podminky.urs.cz/item/CS_URS_2025_02/230220006" TargetMode="External" /><Relationship Id="rId42" Type="http://schemas.openxmlformats.org/officeDocument/2006/relationships/hyperlink" Target="https://podminky.urs.cz/item/CS_URS_2025_02/230901001R" TargetMode="External" /><Relationship Id="rId43" Type="http://schemas.openxmlformats.org/officeDocument/2006/relationships/hyperlink" Target="https://podminky.urs.cz/item/CS_URS_2025_02/230901002R" TargetMode="External" /><Relationship Id="rId44" Type="http://schemas.openxmlformats.org/officeDocument/2006/relationships/hyperlink" Target="https://podminky.urs.cz/item/CS_URS_2025_02/23100115R" TargetMode="External" /><Relationship Id="rId45" Type="http://schemas.openxmlformats.org/officeDocument/2006/relationships/hyperlink" Target="https://podminky.urs.cz/item/CS_URS_2025_02/045002000" TargetMode="External" /><Relationship Id="rId46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0315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II/203 NÝŘANY - OKRUŽNÍ KŘIŽOVATKA BENEŠOVA TŘÍDA A ULICE HAVÍŘSKÁ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'001 - VRN'!J30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'001 - VRN'!P83</f>
        <v>0</v>
      </c>
      <c r="AV55" s="122">
        <f>'001 - VRN'!J33</f>
        <v>0</v>
      </c>
      <c r="AW55" s="122">
        <f>'001 - VRN'!J34</f>
        <v>0</v>
      </c>
      <c r="AX55" s="122">
        <f>'001 - VRN'!J35</f>
        <v>0</v>
      </c>
      <c r="AY55" s="122">
        <f>'001 - VRN'!J36</f>
        <v>0</v>
      </c>
      <c r="AZ55" s="122">
        <f>'001 - VRN'!F33</f>
        <v>0</v>
      </c>
      <c r="BA55" s="122">
        <f>'001 - VRN'!F34</f>
        <v>0</v>
      </c>
      <c r="BB55" s="122">
        <f>'001 - VRN'!F35</f>
        <v>0</v>
      </c>
      <c r="BC55" s="122">
        <f>'001 - VRN'!F36</f>
        <v>0</v>
      </c>
      <c r="BD55" s="124">
        <f>'001 - VRN'!F37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16.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101 - SILNICE II-203 A OK'!J30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 101 - SILNICE II-203 A OK'!P87</f>
        <v>0</v>
      </c>
      <c r="AV56" s="122">
        <f>'SO 101 - SILNICE II-203 A OK'!J33</f>
        <v>0</v>
      </c>
      <c r="AW56" s="122">
        <f>'SO 101 - SILNICE II-203 A OK'!J34</f>
        <v>0</v>
      </c>
      <c r="AX56" s="122">
        <f>'SO 101 - SILNICE II-203 A OK'!J35</f>
        <v>0</v>
      </c>
      <c r="AY56" s="122">
        <f>'SO 101 - SILNICE II-203 A OK'!J36</f>
        <v>0</v>
      </c>
      <c r="AZ56" s="122">
        <f>'SO 101 - SILNICE II-203 A OK'!F33</f>
        <v>0</v>
      </c>
      <c r="BA56" s="122">
        <f>'SO 101 - SILNICE II-203 A OK'!F34</f>
        <v>0</v>
      </c>
      <c r="BB56" s="122">
        <f>'SO 101 - SILNICE II-203 A OK'!F35</f>
        <v>0</v>
      </c>
      <c r="BC56" s="122">
        <f>'SO 101 - SILNICE II-203 A OK'!F36</f>
        <v>0</v>
      </c>
      <c r="BD56" s="124">
        <f>'SO 101 - SILNICE II-203 A OK'!F37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16.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102 - MÍSTNÍ KOMUNIKACE'!J30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'SO 102 - MÍSTNÍ KOMUNIKACE'!P88</f>
        <v>0</v>
      </c>
      <c r="AV57" s="122">
        <f>'SO 102 - MÍSTNÍ KOMUNIKACE'!J33</f>
        <v>0</v>
      </c>
      <c r="AW57" s="122">
        <f>'SO 102 - MÍSTNÍ KOMUNIKACE'!J34</f>
        <v>0</v>
      </c>
      <c r="AX57" s="122">
        <f>'SO 102 - MÍSTNÍ KOMUNIKACE'!J35</f>
        <v>0</v>
      </c>
      <c r="AY57" s="122">
        <f>'SO 102 - MÍSTNÍ KOMUNIKACE'!J36</f>
        <v>0</v>
      </c>
      <c r="AZ57" s="122">
        <f>'SO 102 - MÍSTNÍ KOMUNIKACE'!F33</f>
        <v>0</v>
      </c>
      <c r="BA57" s="122">
        <f>'SO 102 - MÍSTNÍ KOMUNIKACE'!F34</f>
        <v>0</v>
      </c>
      <c r="BB57" s="122">
        <f>'SO 102 - MÍSTNÍ KOMUNIKACE'!F35</f>
        <v>0</v>
      </c>
      <c r="BC57" s="122">
        <f>'SO 102 - MÍSTNÍ KOMUNIKACE'!F36</f>
        <v>0</v>
      </c>
      <c r="BD57" s="124">
        <f>'SO 102 - MÍSTNÍ KOMUNIKACE'!F37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7" customFormat="1" ht="16.5" customHeight="1">
      <c r="A58" s="113" t="s">
        <v>73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401 - VEŘEJNÉ OSVĚTLENÍ'!J30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1">
        <v>0</v>
      </c>
      <c r="AT58" s="122">
        <f>ROUND(SUM(AV58:AW58),2)</f>
        <v>0</v>
      </c>
      <c r="AU58" s="123">
        <f>'SO 401 - VEŘEJNÉ OSVĚTLENÍ'!P79</f>
        <v>0</v>
      </c>
      <c r="AV58" s="122">
        <f>'SO 401 - VEŘEJNÉ OSVĚTLENÍ'!J33</f>
        <v>0</v>
      </c>
      <c r="AW58" s="122">
        <f>'SO 401 - VEŘEJNÉ OSVĚTLENÍ'!J34</f>
        <v>0</v>
      </c>
      <c r="AX58" s="122">
        <f>'SO 401 - VEŘEJNÉ OSVĚTLENÍ'!J35</f>
        <v>0</v>
      </c>
      <c r="AY58" s="122">
        <f>'SO 401 - VEŘEJNÉ OSVĚTLENÍ'!J36</f>
        <v>0</v>
      </c>
      <c r="AZ58" s="122">
        <f>'SO 401 - VEŘEJNÉ OSVĚTLENÍ'!F33</f>
        <v>0</v>
      </c>
      <c r="BA58" s="122">
        <f>'SO 401 - VEŘEJNÉ OSVĚTLENÍ'!F34</f>
        <v>0</v>
      </c>
      <c r="BB58" s="122">
        <f>'SO 401 - VEŘEJNÉ OSVĚTLENÍ'!F35</f>
        <v>0</v>
      </c>
      <c r="BC58" s="122">
        <f>'SO 401 - VEŘEJNÉ OSVĚTLENÍ'!F36</f>
        <v>0</v>
      </c>
      <c r="BD58" s="124">
        <f>'SO 401 - VEŘEJNÉ OSVĚTLENÍ'!F37</f>
        <v>0</v>
      </c>
      <c r="BE58" s="7"/>
      <c r="BT58" s="125" t="s">
        <v>77</v>
      </c>
      <c r="BV58" s="125" t="s">
        <v>71</v>
      </c>
      <c r="BW58" s="125" t="s">
        <v>88</v>
      </c>
      <c r="BX58" s="125" t="s">
        <v>5</v>
      </c>
      <c r="CL58" s="125" t="s">
        <v>19</v>
      </c>
      <c r="CM58" s="125" t="s">
        <v>79</v>
      </c>
    </row>
    <row r="59" s="7" customFormat="1" ht="16.5" customHeight="1">
      <c r="A59" s="113" t="s">
        <v>73</v>
      </c>
      <c r="B59" s="114"/>
      <c r="C59" s="115"/>
      <c r="D59" s="116" t="s">
        <v>89</v>
      </c>
      <c r="E59" s="116"/>
      <c r="F59" s="116"/>
      <c r="G59" s="116"/>
      <c r="H59" s="116"/>
      <c r="I59" s="117"/>
      <c r="J59" s="116" t="s">
        <v>90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301 -  Kanalizace'!J30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91</v>
      </c>
      <c r="AR59" s="120"/>
      <c r="AS59" s="121">
        <v>0</v>
      </c>
      <c r="AT59" s="122">
        <f>ROUND(SUM(AV59:AW59),2)</f>
        <v>0</v>
      </c>
      <c r="AU59" s="123">
        <f>'SO 301 -  Kanalizace'!P86</f>
        <v>0</v>
      </c>
      <c r="AV59" s="122">
        <f>'SO 301 -  Kanalizace'!J33</f>
        <v>0</v>
      </c>
      <c r="AW59" s="122">
        <f>'SO 301 -  Kanalizace'!J34</f>
        <v>0</v>
      </c>
      <c r="AX59" s="122">
        <f>'SO 301 -  Kanalizace'!J35</f>
        <v>0</v>
      </c>
      <c r="AY59" s="122">
        <f>'SO 301 -  Kanalizace'!J36</f>
        <v>0</v>
      </c>
      <c r="AZ59" s="122">
        <f>'SO 301 -  Kanalizace'!F33</f>
        <v>0</v>
      </c>
      <c r="BA59" s="122">
        <f>'SO 301 -  Kanalizace'!F34</f>
        <v>0</v>
      </c>
      <c r="BB59" s="122">
        <f>'SO 301 -  Kanalizace'!F35</f>
        <v>0</v>
      </c>
      <c r="BC59" s="122">
        <f>'SO 301 -  Kanalizace'!F36</f>
        <v>0</v>
      </c>
      <c r="BD59" s="124">
        <f>'SO 301 -  Kanalizace'!F37</f>
        <v>0</v>
      </c>
      <c r="BE59" s="7"/>
      <c r="BT59" s="125" t="s">
        <v>77</v>
      </c>
      <c r="BV59" s="125" t="s">
        <v>71</v>
      </c>
      <c r="BW59" s="125" t="s">
        <v>92</v>
      </c>
      <c r="BX59" s="125" t="s">
        <v>5</v>
      </c>
      <c r="CL59" s="125" t="s">
        <v>19</v>
      </c>
      <c r="CM59" s="125" t="s">
        <v>79</v>
      </c>
    </row>
    <row r="60" s="7" customFormat="1" ht="24.75" customHeight="1">
      <c r="A60" s="113" t="s">
        <v>73</v>
      </c>
      <c r="B60" s="114"/>
      <c r="C60" s="115"/>
      <c r="D60" s="116" t="s">
        <v>93</v>
      </c>
      <c r="E60" s="116"/>
      <c r="F60" s="116"/>
      <c r="G60" s="116"/>
      <c r="H60" s="116"/>
      <c r="I60" s="117"/>
      <c r="J60" s="116" t="s">
        <v>94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302.1 - Vodovod řad 1,...'!J30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91</v>
      </c>
      <c r="AR60" s="120"/>
      <c r="AS60" s="121">
        <v>0</v>
      </c>
      <c r="AT60" s="122">
        <f>ROUND(SUM(AV60:AW60),2)</f>
        <v>0</v>
      </c>
      <c r="AU60" s="123">
        <f>'SO 302.1 - Vodovod řad 1,...'!P85</f>
        <v>0</v>
      </c>
      <c r="AV60" s="122">
        <f>'SO 302.1 - Vodovod řad 1,...'!J33</f>
        <v>0</v>
      </c>
      <c r="AW60" s="122">
        <f>'SO 302.1 - Vodovod řad 1,...'!J34</f>
        <v>0</v>
      </c>
      <c r="AX60" s="122">
        <f>'SO 302.1 - Vodovod řad 1,...'!J35</f>
        <v>0</v>
      </c>
      <c r="AY60" s="122">
        <f>'SO 302.1 - Vodovod řad 1,...'!J36</f>
        <v>0</v>
      </c>
      <c r="AZ60" s="122">
        <f>'SO 302.1 - Vodovod řad 1,...'!F33</f>
        <v>0</v>
      </c>
      <c r="BA60" s="122">
        <f>'SO 302.1 - Vodovod řad 1,...'!F34</f>
        <v>0</v>
      </c>
      <c r="BB60" s="122">
        <f>'SO 302.1 - Vodovod řad 1,...'!F35</f>
        <v>0</v>
      </c>
      <c r="BC60" s="122">
        <f>'SO 302.1 - Vodovod řad 1,...'!F36</f>
        <v>0</v>
      </c>
      <c r="BD60" s="124">
        <f>'SO 302.1 - Vodovod řad 1,...'!F37</f>
        <v>0</v>
      </c>
      <c r="BE60" s="7"/>
      <c r="BT60" s="125" t="s">
        <v>77</v>
      </c>
      <c r="BV60" s="125" t="s">
        <v>71</v>
      </c>
      <c r="BW60" s="125" t="s">
        <v>95</v>
      </c>
      <c r="BX60" s="125" t="s">
        <v>5</v>
      </c>
      <c r="CL60" s="125" t="s">
        <v>19</v>
      </c>
      <c r="CM60" s="125" t="s">
        <v>79</v>
      </c>
    </row>
    <row r="61" s="7" customFormat="1" ht="24.75" customHeight="1">
      <c r="A61" s="113" t="s">
        <v>73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97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302.2 - Vodovod Řad 3 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76</v>
      </c>
      <c r="AR61" s="120"/>
      <c r="AS61" s="121">
        <v>0</v>
      </c>
      <c r="AT61" s="122">
        <f>ROUND(SUM(AV61:AW61),2)</f>
        <v>0</v>
      </c>
      <c r="AU61" s="123">
        <f>'SO 302.2 - Vodovod Řad 3 ...'!P85</f>
        <v>0</v>
      </c>
      <c r="AV61" s="122">
        <f>'SO 302.2 - Vodovod Řad 3 ...'!J33</f>
        <v>0</v>
      </c>
      <c r="AW61" s="122">
        <f>'SO 302.2 - Vodovod Řad 3 ...'!J34</f>
        <v>0</v>
      </c>
      <c r="AX61" s="122">
        <f>'SO 302.2 - Vodovod Řad 3 ...'!J35</f>
        <v>0</v>
      </c>
      <c r="AY61" s="122">
        <f>'SO 302.2 - Vodovod Řad 3 ...'!J36</f>
        <v>0</v>
      </c>
      <c r="AZ61" s="122">
        <f>'SO 302.2 - Vodovod Řad 3 ...'!F33</f>
        <v>0</v>
      </c>
      <c r="BA61" s="122">
        <f>'SO 302.2 - Vodovod Řad 3 ...'!F34</f>
        <v>0</v>
      </c>
      <c r="BB61" s="122">
        <f>'SO 302.2 - Vodovod Řad 3 ...'!F35</f>
        <v>0</v>
      </c>
      <c r="BC61" s="122">
        <f>'SO 302.2 - Vodovod Řad 3 ...'!F36</f>
        <v>0</v>
      </c>
      <c r="BD61" s="124">
        <f>'SO 302.2 - Vodovod Řad 3 ...'!F37</f>
        <v>0</v>
      </c>
      <c r="BE61" s="7"/>
      <c r="BT61" s="125" t="s">
        <v>77</v>
      </c>
      <c r="BV61" s="125" t="s">
        <v>71</v>
      </c>
      <c r="BW61" s="125" t="s">
        <v>98</v>
      </c>
      <c r="BX61" s="125" t="s">
        <v>5</v>
      </c>
      <c r="CL61" s="125" t="s">
        <v>19</v>
      </c>
      <c r="CM61" s="125" t="s">
        <v>79</v>
      </c>
    </row>
    <row r="62" s="7" customFormat="1" ht="16.5" customHeight="1">
      <c r="A62" s="113" t="s">
        <v>73</v>
      </c>
      <c r="B62" s="114"/>
      <c r="C62" s="115"/>
      <c r="D62" s="116" t="s">
        <v>99</v>
      </c>
      <c r="E62" s="116"/>
      <c r="F62" s="116"/>
      <c r="G62" s="116"/>
      <c r="H62" s="116"/>
      <c r="I62" s="117"/>
      <c r="J62" s="116" t="s">
        <v>100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501 - Přeložka NTL ply...'!J30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76</v>
      </c>
      <c r="AR62" s="120"/>
      <c r="AS62" s="126">
        <v>0</v>
      </c>
      <c r="AT62" s="127">
        <f>ROUND(SUM(AV62:AW62),2)</f>
        <v>0</v>
      </c>
      <c r="AU62" s="128">
        <f>'SO 501 - Přeložka NTL ply...'!P89</f>
        <v>0</v>
      </c>
      <c r="AV62" s="127">
        <f>'SO 501 - Přeložka NTL ply...'!J33</f>
        <v>0</v>
      </c>
      <c r="AW62" s="127">
        <f>'SO 501 - Přeložka NTL ply...'!J34</f>
        <v>0</v>
      </c>
      <c r="AX62" s="127">
        <f>'SO 501 - Přeložka NTL ply...'!J35</f>
        <v>0</v>
      </c>
      <c r="AY62" s="127">
        <f>'SO 501 - Přeložka NTL ply...'!J36</f>
        <v>0</v>
      </c>
      <c r="AZ62" s="127">
        <f>'SO 501 - Přeložka NTL ply...'!F33</f>
        <v>0</v>
      </c>
      <c r="BA62" s="127">
        <f>'SO 501 - Přeložka NTL ply...'!F34</f>
        <v>0</v>
      </c>
      <c r="BB62" s="127">
        <f>'SO 501 - Přeložka NTL ply...'!F35</f>
        <v>0</v>
      </c>
      <c r="BC62" s="127">
        <f>'SO 501 - Přeložka NTL ply...'!F36</f>
        <v>0</v>
      </c>
      <c r="BD62" s="129">
        <f>'SO 501 - Přeložka NTL ply...'!F37</f>
        <v>0</v>
      </c>
      <c r="BE62" s="7"/>
      <c r="BT62" s="125" t="s">
        <v>77</v>
      </c>
      <c r="BV62" s="125" t="s">
        <v>71</v>
      </c>
      <c r="BW62" s="125" t="s">
        <v>101</v>
      </c>
      <c r="BX62" s="125" t="s">
        <v>5</v>
      </c>
      <c r="CL62" s="125" t="s">
        <v>19</v>
      </c>
      <c r="CM62" s="125" t="s">
        <v>79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C6ZyepN9XZQHTPrhN5mXkRJFreaTqbrbpJ4ff3OMSwgaSsgUth9QlnlrMshkibczkUadh/EbupyflY8OKJ3USg==" hashValue="dWdDEXIYq4LVNvsIh1wnc1irOY8PQ05geV4VD1jE1MecTW7z+bwDmmgSVmOZma4jhgzNzoGwz+kq1Mf0dXPau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1 - VRN'!C2" display="/"/>
    <hyperlink ref="A56" location="'SO 101 - SILNICE II-203 A OK'!C2" display="/"/>
    <hyperlink ref="A57" location="'SO 102 - MÍSTNÍ KOMUNIKACE'!C2" display="/"/>
    <hyperlink ref="A58" location="'SO 401 - VEŘEJNÉ OSVĚTLENÍ'!C2" display="/"/>
    <hyperlink ref="A59" location="'SO 301 -  Kanalizace'!C2" display="/"/>
    <hyperlink ref="A60" location="'SO 302.1 - Vodovod řad 1,...'!C2" display="/"/>
    <hyperlink ref="A61" location="'SO 302.2 - Vodovod Řad 3 ...'!C2" display="/"/>
    <hyperlink ref="A62" location="'SO 501 - Přeložka NTL pl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2332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2333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2334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2335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2336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2337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2338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2339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2340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2341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2342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2343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91</v>
      </c>
      <c r="F19" s="287" t="s">
        <v>2344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2345</v>
      </c>
      <c r="F20" s="287" t="s">
        <v>2346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2347</v>
      </c>
      <c r="F21" s="287" t="s">
        <v>2348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2349</v>
      </c>
      <c r="F22" s="287" t="s">
        <v>2350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2351</v>
      </c>
      <c r="F23" s="287" t="s">
        <v>2352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2353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2354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2355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2356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2357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2358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2359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2360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2361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114</v>
      </c>
      <c r="F36" s="287"/>
      <c r="G36" s="287" t="s">
        <v>2362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2363</v>
      </c>
      <c r="F37" s="287"/>
      <c r="G37" s="287" t="s">
        <v>2364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50</v>
      </c>
      <c r="F38" s="287"/>
      <c r="G38" s="287" t="s">
        <v>2365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51</v>
      </c>
      <c r="F39" s="287"/>
      <c r="G39" s="287" t="s">
        <v>2366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115</v>
      </c>
      <c r="F40" s="287"/>
      <c r="G40" s="287" t="s">
        <v>2367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116</v>
      </c>
      <c r="F41" s="287"/>
      <c r="G41" s="287" t="s">
        <v>2368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2369</v>
      </c>
      <c r="F42" s="287"/>
      <c r="G42" s="287" t="s">
        <v>2370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2371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2372</v>
      </c>
      <c r="F44" s="287"/>
      <c r="G44" s="287" t="s">
        <v>2373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118</v>
      </c>
      <c r="F45" s="287"/>
      <c r="G45" s="287" t="s">
        <v>2374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2375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2376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2377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2378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2379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2380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2381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2382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2383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2384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2385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2386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2387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2388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2389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2390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2391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2392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2393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2394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2395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2396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2397</v>
      </c>
      <c r="D76" s="305"/>
      <c r="E76" s="305"/>
      <c r="F76" s="305" t="s">
        <v>2398</v>
      </c>
      <c r="G76" s="306"/>
      <c r="H76" s="305" t="s">
        <v>51</v>
      </c>
      <c r="I76" s="305" t="s">
        <v>54</v>
      </c>
      <c r="J76" s="305" t="s">
        <v>2399</v>
      </c>
      <c r="K76" s="304"/>
    </row>
    <row r="77" s="1" customFormat="1" ht="17.25" customHeight="1">
      <c r="B77" s="302"/>
      <c r="C77" s="307" t="s">
        <v>2400</v>
      </c>
      <c r="D77" s="307"/>
      <c r="E77" s="307"/>
      <c r="F77" s="308" t="s">
        <v>2401</v>
      </c>
      <c r="G77" s="309"/>
      <c r="H77" s="307"/>
      <c r="I77" s="307"/>
      <c r="J77" s="307" t="s">
        <v>2402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50</v>
      </c>
      <c r="D79" s="312"/>
      <c r="E79" s="312"/>
      <c r="F79" s="313" t="s">
        <v>2403</v>
      </c>
      <c r="G79" s="314"/>
      <c r="H79" s="290" t="s">
        <v>2404</v>
      </c>
      <c r="I79" s="290" t="s">
        <v>2405</v>
      </c>
      <c r="J79" s="290">
        <v>20</v>
      </c>
      <c r="K79" s="304"/>
    </row>
    <row r="80" s="1" customFormat="1" ht="15" customHeight="1">
      <c r="B80" s="302"/>
      <c r="C80" s="290" t="s">
        <v>2406</v>
      </c>
      <c r="D80" s="290"/>
      <c r="E80" s="290"/>
      <c r="F80" s="313" t="s">
        <v>2403</v>
      </c>
      <c r="G80" s="314"/>
      <c r="H80" s="290" t="s">
        <v>2407</v>
      </c>
      <c r="I80" s="290" t="s">
        <v>2405</v>
      </c>
      <c r="J80" s="290">
        <v>120</v>
      </c>
      <c r="K80" s="304"/>
    </row>
    <row r="81" s="1" customFormat="1" ht="15" customHeight="1">
      <c r="B81" s="315"/>
      <c r="C81" s="290" t="s">
        <v>2408</v>
      </c>
      <c r="D81" s="290"/>
      <c r="E81" s="290"/>
      <c r="F81" s="313" t="s">
        <v>2409</v>
      </c>
      <c r="G81" s="314"/>
      <c r="H81" s="290" t="s">
        <v>2410</v>
      </c>
      <c r="I81" s="290" t="s">
        <v>2405</v>
      </c>
      <c r="J81" s="290">
        <v>50</v>
      </c>
      <c r="K81" s="304"/>
    </row>
    <row r="82" s="1" customFormat="1" ht="15" customHeight="1">
      <c r="B82" s="315"/>
      <c r="C82" s="290" t="s">
        <v>2411</v>
      </c>
      <c r="D82" s="290"/>
      <c r="E82" s="290"/>
      <c r="F82" s="313" t="s">
        <v>2403</v>
      </c>
      <c r="G82" s="314"/>
      <c r="H82" s="290" t="s">
        <v>2412</v>
      </c>
      <c r="I82" s="290" t="s">
        <v>2413</v>
      </c>
      <c r="J82" s="290"/>
      <c r="K82" s="304"/>
    </row>
    <row r="83" s="1" customFormat="1" ht="15" customHeight="1">
      <c r="B83" s="315"/>
      <c r="C83" s="316" t="s">
        <v>2414</v>
      </c>
      <c r="D83" s="316"/>
      <c r="E83" s="316"/>
      <c r="F83" s="317" t="s">
        <v>2409</v>
      </c>
      <c r="G83" s="316"/>
      <c r="H83" s="316" t="s">
        <v>2415</v>
      </c>
      <c r="I83" s="316" t="s">
        <v>2405</v>
      </c>
      <c r="J83" s="316">
        <v>15</v>
      </c>
      <c r="K83" s="304"/>
    </row>
    <row r="84" s="1" customFormat="1" ht="15" customHeight="1">
      <c r="B84" s="315"/>
      <c r="C84" s="316" t="s">
        <v>2416</v>
      </c>
      <c r="D84" s="316"/>
      <c r="E84" s="316"/>
      <c r="F84" s="317" t="s">
        <v>2409</v>
      </c>
      <c r="G84" s="316"/>
      <c r="H84" s="316" t="s">
        <v>2417</v>
      </c>
      <c r="I84" s="316" t="s">
        <v>2405</v>
      </c>
      <c r="J84" s="316">
        <v>15</v>
      </c>
      <c r="K84" s="304"/>
    </row>
    <row r="85" s="1" customFormat="1" ht="15" customHeight="1">
      <c r="B85" s="315"/>
      <c r="C85" s="316" t="s">
        <v>2418</v>
      </c>
      <c r="D85" s="316"/>
      <c r="E85" s="316"/>
      <c r="F85" s="317" t="s">
        <v>2409</v>
      </c>
      <c r="G85" s="316"/>
      <c r="H85" s="316" t="s">
        <v>2419</v>
      </c>
      <c r="I85" s="316" t="s">
        <v>2405</v>
      </c>
      <c r="J85" s="316">
        <v>20</v>
      </c>
      <c r="K85" s="304"/>
    </row>
    <row r="86" s="1" customFormat="1" ht="15" customHeight="1">
      <c r="B86" s="315"/>
      <c r="C86" s="316" t="s">
        <v>2420</v>
      </c>
      <c r="D86" s="316"/>
      <c r="E86" s="316"/>
      <c r="F86" s="317" t="s">
        <v>2409</v>
      </c>
      <c r="G86" s="316"/>
      <c r="H86" s="316" t="s">
        <v>2421</v>
      </c>
      <c r="I86" s="316" t="s">
        <v>2405</v>
      </c>
      <c r="J86" s="316">
        <v>20</v>
      </c>
      <c r="K86" s="304"/>
    </row>
    <row r="87" s="1" customFormat="1" ht="15" customHeight="1">
      <c r="B87" s="315"/>
      <c r="C87" s="290" t="s">
        <v>2422</v>
      </c>
      <c r="D87" s="290"/>
      <c r="E87" s="290"/>
      <c r="F87" s="313" t="s">
        <v>2409</v>
      </c>
      <c r="G87" s="314"/>
      <c r="H87" s="290" t="s">
        <v>2423</v>
      </c>
      <c r="I87" s="290" t="s">
        <v>2405</v>
      </c>
      <c r="J87" s="290">
        <v>50</v>
      </c>
      <c r="K87" s="304"/>
    </row>
    <row r="88" s="1" customFormat="1" ht="15" customHeight="1">
      <c r="B88" s="315"/>
      <c r="C88" s="290" t="s">
        <v>2424</v>
      </c>
      <c r="D88" s="290"/>
      <c r="E88" s="290"/>
      <c r="F88" s="313" t="s">
        <v>2409</v>
      </c>
      <c r="G88" s="314"/>
      <c r="H88" s="290" t="s">
        <v>2425</v>
      </c>
      <c r="I88" s="290" t="s">
        <v>2405</v>
      </c>
      <c r="J88" s="290">
        <v>20</v>
      </c>
      <c r="K88" s="304"/>
    </row>
    <row r="89" s="1" customFormat="1" ht="15" customHeight="1">
      <c r="B89" s="315"/>
      <c r="C89" s="290" t="s">
        <v>2426</v>
      </c>
      <c r="D89" s="290"/>
      <c r="E89" s="290"/>
      <c r="F89" s="313" t="s">
        <v>2409</v>
      </c>
      <c r="G89" s="314"/>
      <c r="H89" s="290" t="s">
        <v>2427</v>
      </c>
      <c r="I89" s="290" t="s">
        <v>2405</v>
      </c>
      <c r="J89" s="290">
        <v>20</v>
      </c>
      <c r="K89" s="304"/>
    </row>
    <row r="90" s="1" customFormat="1" ht="15" customHeight="1">
      <c r="B90" s="315"/>
      <c r="C90" s="290" t="s">
        <v>2428</v>
      </c>
      <c r="D90" s="290"/>
      <c r="E90" s="290"/>
      <c r="F90" s="313" t="s">
        <v>2409</v>
      </c>
      <c r="G90" s="314"/>
      <c r="H90" s="290" t="s">
        <v>2429</v>
      </c>
      <c r="I90" s="290" t="s">
        <v>2405</v>
      </c>
      <c r="J90" s="290">
        <v>50</v>
      </c>
      <c r="K90" s="304"/>
    </row>
    <row r="91" s="1" customFormat="1" ht="15" customHeight="1">
      <c r="B91" s="315"/>
      <c r="C91" s="290" t="s">
        <v>2430</v>
      </c>
      <c r="D91" s="290"/>
      <c r="E91" s="290"/>
      <c r="F91" s="313" t="s">
        <v>2409</v>
      </c>
      <c r="G91" s="314"/>
      <c r="H91" s="290" t="s">
        <v>2430</v>
      </c>
      <c r="I91" s="290" t="s">
        <v>2405</v>
      </c>
      <c r="J91" s="290">
        <v>50</v>
      </c>
      <c r="K91" s="304"/>
    </row>
    <row r="92" s="1" customFormat="1" ht="15" customHeight="1">
      <c r="B92" s="315"/>
      <c r="C92" s="290" t="s">
        <v>2431</v>
      </c>
      <c r="D92" s="290"/>
      <c r="E92" s="290"/>
      <c r="F92" s="313" t="s">
        <v>2409</v>
      </c>
      <c r="G92" s="314"/>
      <c r="H92" s="290" t="s">
        <v>2432</v>
      </c>
      <c r="I92" s="290" t="s">
        <v>2405</v>
      </c>
      <c r="J92" s="290">
        <v>255</v>
      </c>
      <c r="K92" s="304"/>
    </row>
    <row r="93" s="1" customFormat="1" ht="15" customHeight="1">
      <c r="B93" s="315"/>
      <c r="C93" s="290" t="s">
        <v>2433</v>
      </c>
      <c r="D93" s="290"/>
      <c r="E93" s="290"/>
      <c r="F93" s="313" t="s">
        <v>2403</v>
      </c>
      <c r="G93" s="314"/>
      <c r="H93" s="290" t="s">
        <v>2434</v>
      </c>
      <c r="I93" s="290" t="s">
        <v>2435</v>
      </c>
      <c r="J93" s="290"/>
      <c r="K93" s="304"/>
    </row>
    <row r="94" s="1" customFormat="1" ht="15" customHeight="1">
      <c r="B94" s="315"/>
      <c r="C94" s="290" t="s">
        <v>2436</v>
      </c>
      <c r="D94" s="290"/>
      <c r="E94" s="290"/>
      <c r="F94" s="313" t="s">
        <v>2403</v>
      </c>
      <c r="G94" s="314"/>
      <c r="H94" s="290" t="s">
        <v>2437</v>
      </c>
      <c r="I94" s="290" t="s">
        <v>2438</v>
      </c>
      <c r="J94" s="290"/>
      <c r="K94" s="304"/>
    </row>
    <row r="95" s="1" customFormat="1" ht="15" customHeight="1">
      <c r="B95" s="315"/>
      <c r="C95" s="290" t="s">
        <v>2439</v>
      </c>
      <c r="D95" s="290"/>
      <c r="E95" s="290"/>
      <c r="F95" s="313" t="s">
        <v>2403</v>
      </c>
      <c r="G95" s="314"/>
      <c r="H95" s="290" t="s">
        <v>2439</v>
      </c>
      <c r="I95" s="290" t="s">
        <v>2438</v>
      </c>
      <c r="J95" s="290"/>
      <c r="K95" s="304"/>
    </row>
    <row r="96" s="1" customFormat="1" ht="15" customHeight="1">
      <c r="B96" s="315"/>
      <c r="C96" s="290" t="s">
        <v>35</v>
      </c>
      <c r="D96" s="290"/>
      <c r="E96" s="290"/>
      <c r="F96" s="313" t="s">
        <v>2403</v>
      </c>
      <c r="G96" s="314"/>
      <c r="H96" s="290" t="s">
        <v>2440</v>
      </c>
      <c r="I96" s="290" t="s">
        <v>2438</v>
      </c>
      <c r="J96" s="290"/>
      <c r="K96" s="304"/>
    </row>
    <row r="97" s="1" customFormat="1" ht="15" customHeight="1">
      <c r="B97" s="315"/>
      <c r="C97" s="290" t="s">
        <v>45</v>
      </c>
      <c r="D97" s="290"/>
      <c r="E97" s="290"/>
      <c r="F97" s="313" t="s">
        <v>2403</v>
      </c>
      <c r="G97" s="314"/>
      <c r="H97" s="290" t="s">
        <v>2441</v>
      </c>
      <c r="I97" s="290" t="s">
        <v>2438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2442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2397</v>
      </c>
      <c r="D103" s="305"/>
      <c r="E103" s="305"/>
      <c r="F103" s="305" t="s">
        <v>2398</v>
      </c>
      <c r="G103" s="306"/>
      <c r="H103" s="305" t="s">
        <v>51</v>
      </c>
      <c r="I103" s="305" t="s">
        <v>54</v>
      </c>
      <c r="J103" s="305" t="s">
        <v>2399</v>
      </c>
      <c r="K103" s="304"/>
    </row>
    <row r="104" s="1" customFormat="1" ht="17.25" customHeight="1">
      <c r="B104" s="302"/>
      <c r="C104" s="307" t="s">
        <v>2400</v>
      </c>
      <c r="D104" s="307"/>
      <c r="E104" s="307"/>
      <c r="F104" s="308" t="s">
        <v>2401</v>
      </c>
      <c r="G104" s="309"/>
      <c r="H104" s="307"/>
      <c r="I104" s="307"/>
      <c r="J104" s="307" t="s">
        <v>2402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50</v>
      </c>
      <c r="D106" s="312"/>
      <c r="E106" s="312"/>
      <c r="F106" s="313" t="s">
        <v>2403</v>
      </c>
      <c r="G106" s="290"/>
      <c r="H106" s="290" t="s">
        <v>2443</v>
      </c>
      <c r="I106" s="290" t="s">
        <v>2405</v>
      </c>
      <c r="J106" s="290">
        <v>20</v>
      </c>
      <c r="K106" s="304"/>
    </row>
    <row r="107" s="1" customFormat="1" ht="15" customHeight="1">
      <c r="B107" s="302"/>
      <c r="C107" s="290" t="s">
        <v>2406</v>
      </c>
      <c r="D107" s="290"/>
      <c r="E107" s="290"/>
      <c r="F107" s="313" t="s">
        <v>2403</v>
      </c>
      <c r="G107" s="290"/>
      <c r="H107" s="290" t="s">
        <v>2443</v>
      </c>
      <c r="I107" s="290" t="s">
        <v>2405</v>
      </c>
      <c r="J107" s="290">
        <v>120</v>
      </c>
      <c r="K107" s="304"/>
    </row>
    <row r="108" s="1" customFormat="1" ht="15" customHeight="1">
      <c r="B108" s="315"/>
      <c r="C108" s="290" t="s">
        <v>2408</v>
      </c>
      <c r="D108" s="290"/>
      <c r="E108" s="290"/>
      <c r="F108" s="313" t="s">
        <v>2409</v>
      </c>
      <c r="G108" s="290"/>
      <c r="H108" s="290" t="s">
        <v>2443</v>
      </c>
      <c r="I108" s="290" t="s">
        <v>2405</v>
      </c>
      <c r="J108" s="290">
        <v>50</v>
      </c>
      <c r="K108" s="304"/>
    </row>
    <row r="109" s="1" customFormat="1" ht="15" customHeight="1">
      <c r="B109" s="315"/>
      <c r="C109" s="290" t="s">
        <v>2411</v>
      </c>
      <c r="D109" s="290"/>
      <c r="E109" s="290"/>
      <c r="F109" s="313" t="s">
        <v>2403</v>
      </c>
      <c r="G109" s="290"/>
      <c r="H109" s="290" t="s">
        <v>2443</v>
      </c>
      <c r="I109" s="290" t="s">
        <v>2413</v>
      </c>
      <c r="J109" s="290"/>
      <c r="K109" s="304"/>
    </row>
    <row r="110" s="1" customFormat="1" ht="15" customHeight="1">
      <c r="B110" s="315"/>
      <c r="C110" s="290" t="s">
        <v>2422</v>
      </c>
      <c r="D110" s="290"/>
      <c r="E110" s="290"/>
      <c r="F110" s="313" t="s">
        <v>2409</v>
      </c>
      <c r="G110" s="290"/>
      <c r="H110" s="290" t="s">
        <v>2443</v>
      </c>
      <c r="I110" s="290" t="s">
        <v>2405</v>
      </c>
      <c r="J110" s="290">
        <v>50</v>
      </c>
      <c r="K110" s="304"/>
    </row>
    <row r="111" s="1" customFormat="1" ht="15" customHeight="1">
      <c r="B111" s="315"/>
      <c r="C111" s="290" t="s">
        <v>2430</v>
      </c>
      <c r="D111" s="290"/>
      <c r="E111" s="290"/>
      <c r="F111" s="313" t="s">
        <v>2409</v>
      </c>
      <c r="G111" s="290"/>
      <c r="H111" s="290" t="s">
        <v>2443</v>
      </c>
      <c r="I111" s="290" t="s">
        <v>2405</v>
      </c>
      <c r="J111" s="290">
        <v>50</v>
      </c>
      <c r="K111" s="304"/>
    </row>
    <row r="112" s="1" customFormat="1" ht="15" customHeight="1">
      <c r="B112" s="315"/>
      <c r="C112" s="290" t="s">
        <v>2428</v>
      </c>
      <c r="D112" s="290"/>
      <c r="E112" s="290"/>
      <c r="F112" s="313" t="s">
        <v>2409</v>
      </c>
      <c r="G112" s="290"/>
      <c r="H112" s="290" t="s">
        <v>2443</v>
      </c>
      <c r="I112" s="290" t="s">
        <v>2405</v>
      </c>
      <c r="J112" s="290">
        <v>50</v>
      </c>
      <c r="K112" s="304"/>
    </row>
    <row r="113" s="1" customFormat="1" ht="15" customHeight="1">
      <c r="B113" s="315"/>
      <c r="C113" s="290" t="s">
        <v>50</v>
      </c>
      <c r="D113" s="290"/>
      <c r="E113" s="290"/>
      <c r="F113" s="313" t="s">
        <v>2403</v>
      </c>
      <c r="G113" s="290"/>
      <c r="H113" s="290" t="s">
        <v>2444</v>
      </c>
      <c r="I113" s="290" t="s">
        <v>2405</v>
      </c>
      <c r="J113" s="290">
        <v>20</v>
      </c>
      <c r="K113" s="304"/>
    </row>
    <row r="114" s="1" customFormat="1" ht="15" customHeight="1">
      <c r="B114" s="315"/>
      <c r="C114" s="290" t="s">
        <v>2445</v>
      </c>
      <c r="D114" s="290"/>
      <c r="E114" s="290"/>
      <c r="F114" s="313" t="s">
        <v>2403</v>
      </c>
      <c r="G114" s="290"/>
      <c r="H114" s="290" t="s">
        <v>2446</v>
      </c>
      <c r="I114" s="290" t="s">
        <v>2405</v>
      </c>
      <c r="J114" s="290">
        <v>120</v>
      </c>
      <c r="K114" s="304"/>
    </row>
    <row r="115" s="1" customFormat="1" ht="15" customHeight="1">
      <c r="B115" s="315"/>
      <c r="C115" s="290" t="s">
        <v>35</v>
      </c>
      <c r="D115" s="290"/>
      <c r="E115" s="290"/>
      <c r="F115" s="313" t="s">
        <v>2403</v>
      </c>
      <c r="G115" s="290"/>
      <c r="H115" s="290" t="s">
        <v>2447</v>
      </c>
      <c r="I115" s="290" t="s">
        <v>2438</v>
      </c>
      <c r="J115" s="290"/>
      <c r="K115" s="304"/>
    </row>
    <row r="116" s="1" customFormat="1" ht="15" customHeight="1">
      <c r="B116" s="315"/>
      <c r="C116" s="290" t="s">
        <v>45</v>
      </c>
      <c r="D116" s="290"/>
      <c r="E116" s="290"/>
      <c r="F116" s="313" t="s">
        <v>2403</v>
      </c>
      <c r="G116" s="290"/>
      <c r="H116" s="290" t="s">
        <v>2448</v>
      </c>
      <c r="I116" s="290" t="s">
        <v>2438</v>
      </c>
      <c r="J116" s="290"/>
      <c r="K116" s="304"/>
    </row>
    <row r="117" s="1" customFormat="1" ht="15" customHeight="1">
      <c r="B117" s="315"/>
      <c r="C117" s="290" t="s">
        <v>54</v>
      </c>
      <c r="D117" s="290"/>
      <c r="E117" s="290"/>
      <c r="F117" s="313" t="s">
        <v>2403</v>
      </c>
      <c r="G117" s="290"/>
      <c r="H117" s="290" t="s">
        <v>2449</v>
      </c>
      <c r="I117" s="290" t="s">
        <v>2450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2451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2397</v>
      </c>
      <c r="D123" s="305"/>
      <c r="E123" s="305"/>
      <c r="F123" s="305" t="s">
        <v>2398</v>
      </c>
      <c r="G123" s="306"/>
      <c r="H123" s="305" t="s">
        <v>51</v>
      </c>
      <c r="I123" s="305" t="s">
        <v>54</v>
      </c>
      <c r="J123" s="305" t="s">
        <v>2399</v>
      </c>
      <c r="K123" s="334"/>
    </row>
    <row r="124" s="1" customFormat="1" ht="17.25" customHeight="1">
      <c r="B124" s="333"/>
      <c r="C124" s="307" t="s">
        <v>2400</v>
      </c>
      <c r="D124" s="307"/>
      <c r="E124" s="307"/>
      <c r="F124" s="308" t="s">
        <v>2401</v>
      </c>
      <c r="G124" s="309"/>
      <c r="H124" s="307"/>
      <c r="I124" s="307"/>
      <c r="J124" s="307" t="s">
        <v>2402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2406</v>
      </c>
      <c r="D126" s="312"/>
      <c r="E126" s="312"/>
      <c r="F126" s="313" t="s">
        <v>2403</v>
      </c>
      <c r="G126" s="290"/>
      <c r="H126" s="290" t="s">
        <v>2443</v>
      </c>
      <c r="I126" s="290" t="s">
        <v>2405</v>
      </c>
      <c r="J126" s="290">
        <v>120</v>
      </c>
      <c r="K126" s="338"/>
    </row>
    <row r="127" s="1" customFormat="1" ht="15" customHeight="1">
      <c r="B127" s="335"/>
      <c r="C127" s="290" t="s">
        <v>2452</v>
      </c>
      <c r="D127" s="290"/>
      <c r="E127" s="290"/>
      <c r="F127" s="313" t="s">
        <v>2403</v>
      </c>
      <c r="G127" s="290"/>
      <c r="H127" s="290" t="s">
        <v>2453</v>
      </c>
      <c r="I127" s="290" t="s">
        <v>2405</v>
      </c>
      <c r="J127" s="290" t="s">
        <v>2454</v>
      </c>
      <c r="K127" s="338"/>
    </row>
    <row r="128" s="1" customFormat="1" ht="15" customHeight="1">
      <c r="B128" s="335"/>
      <c r="C128" s="290" t="s">
        <v>2351</v>
      </c>
      <c r="D128" s="290"/>
      <c r="E128" s="290"/>
      <c r="F128" s="313" t="s">
        <v>2403</v>
      </c>
      <c r="G128" s="290"/>
      <c r="H128" s="290" t="s">
        <v>2455</v>
      </c>
      <c r="I128" s="290" t="s">
        <v>2405</v>
      </c>
      <c r="J128" s="290" t="s">
        <v>2454</v>
      </c>
      <c r="K128" s="338"/>
    </row>
    <row r="129" s="1" customFormat="1" ht="15" customHeight="1">
      <c r="B129" s="335"/>
      <c r="C129" s="290" t="s">
        <v>2414</v>
      </c>
      <c r="D129" s="290"/>
      <c r="E129" s="290"/>
      <c r="F129" s="313" t="s">
        <v>2409</v>
      </c>
      <c r="G129" s="290"/>
      <c r="H129" s="290" t="s">
        <v>2415</v>
      </c>
      <c r="I129" s="290" t="s">
        <v>2405</v>
      </c>
      <c r="J129" s="290">
        <v>15</v>
      </c>
      <c r="K129" s="338"/>
    </row>
    <row r="130" s="1" customFormat="1" ht="15" customHeight="1">
      <c r="B130" s="335"/>
      <c r="C130" s="316" t="s">
        <v>2416</v>
      </c>
      <c r="D130" s="316"/>
      <c r="E130" s="316"/>
      <c r="F130" s="317" t="s">
        <v>2409</v>
      </c>
      <c r="G130" s="316"/>
      <c r="H130" s="316" t="s">
        <v>2417</v>
      </c>
      <c r="I130" s="316" t="s">
        <v>2405</v>
      </c>
      <c r="J130" s="316">
        <v>15</v>
      </c>
      <c r="K130" s="338"/>
    </row>
    <row r="131" s="1" customFormat="1" ht="15" customHeight="1">
      <c r="B131" s="335"/>
      <c r="C131" s="316" t="s">
        <v>2418</v>
      </c>
      <c r="D131" s="316"/>
      <c r="E131" s="316"/>
      <c r="F131" s="317" t="s">
        <v>2409</v>
      </c>
      <c r="G131" s="316"/>
      <c r="H131" s="316" t="s">
        <v>2419</v>
      </c>
      <c r="I131" s="316" t="s">
        <v>2405</v>
      </c>
      <c r="J131" s="316">
        <v>20</v>
      </c>
      <c r="K131" s="338"/>
    </row>
    <row r="132" s="1" customFormat="1" ht="15" customHeight="1">
      <c r="B132" s="335"/>
      <c r="C132" s="316" t="s">
        <v>2420</v>
      </c>
      <c r="D132" s="316"/>
      <c r="E132" s="316"/>
      <c r="F132" s="317" t="s">
        <v>2409</v>
      </c>
      <c r="G132" s="316"/>
      <c r="H132" s="316" t="s">
        <v>2421</v>
      </c>
      <c r="I132" s="316" t="s">
        <v>2405</v>
      </c>
      <c r="J132" s="316">
        <v>20</v>
      </c>
      <c r="K132" s="338"/>
    </row>
    <row r="133" s="1" customFormat="1" ht="15" customHeight="1">
      <c r="B133" s="335"/>
      <c r="C133" s="290" t="s">
        <v>2408</v>
      </c>
      <c r="D133" s="290"/>
      <c r="E133" s="290"/>
      <c r="F133" s="313" t="s">
        <v>2409</v>
      </c>
      <c r="G133" s="290"/>
      <c r="H133" s="290" t="s">
        <v>2443</v>
      </c>
      <c r="I133" s="290" t="s">
        <v>2405</v>
      </c>
      <c r="J133" s="290">
        <v>50</v>
      </c>
      <c r="K133" s="338"/>
    </row>
    <row r="134" s="1" customFormat="1" ht="15" customHeight="1">
      <c r="B134" s="335"/>
      <c r="C134" s="290" t="s">
        <v>2422</v>
      </c>
      <c r="D134" s="290"/>
      <c r="E134" s="290"/>
      <c r="F134" s="313" t="s">
        <v>2409</v>
      </c>
      <c r="G134" s="290"/>
      <c r="H134" s="290" t="s">
        <v>2443</v>
      </c>
      <c r="I134" s="290" t="s">
        <v>2405</v>
      </c>
      <c r="J134" s="290">
        <v>50</v>
      </c>
      <c r="K134" s="338"/>
    </row>
    <row r="135" s="1" customFormat="1" ht="15" customHeight="1">
      <c r="B135" s="335"/>
      <c r="C135" s="290" t="s">
        <v>2428</v>
      </c>
      <c r="D135" s="290"/>
      <c r="E135" s="290"/>
      <c r="F135" s="313" t="s">
        <v>2409</v>
      </c>
      <c r="G135" s="290"/>
      <c r="H135" s="290" t="s">
        <v>2443</v>
      </c>
      <c r="I135" s="290" t="s">
        <v>2405</v>
      </c>
      <c r="J135" s="290">
        <v>50</v>
      </c>
      <c r="K135" s="338"/>
    </row>
    <row r="136" s="1" customFormat="1" ht="15" customHeight="1">
      <c r="B136" s="335"/>
      <c r="C136" s="290" t="s">
        <v>2430</v>
      </c>
      <c r="D136" s="290"/>
      <c r="E136" s="290"/>
      <c r="F136" s="313" t="s">
        <v>2409</v>
      </c>
      <c r="G136" s="290"/>
      <c r="H136" s="290" t="s">
        <v>2443</v>
      </c>
      <c r="I136" s="290" t="s">
        <v>2405</v>
      </c>
      <c r="J136" s="290">
        <v>50</v>
      </c>
      <c r="K136" s="338"/>
    </row>
    <row r="137" s="1" customFormat="1" ht="15" customHeight="1">
      <c r="B137" s="335"/>
      <c r="C137" s="290" t="s">
        <v>2431</v>
      </c>
      <c r="D137" s="290"/>
      <c r="E137" s="290"/>
      <c r="F137" s="313" t="s">
        <v>2409</v>
      </c>
      <c r="G137" s="290"/>
      <c r="H137" s="290" t="s">
        <v>2456</v>
      </c>
      <c r="I137" s="290" t="s">
        <v>2405</v>
      </c>
      <c r="J137" s="290">
        <v>255</v>
      </c>
      <c r="K137" s="338"/>
    </row>
    <row r="138" s="1" customFormat="1" ht="15" customHeight="1">
      <c r="B138" s="335"/>
      <c r="C138" s="290" t="s">
        <v>2433</v>
      </c>
      <c r="D138" s="290"/>
      <c r="E138" s="290"/>
      <c r="F138" s="313" t="s">
        <v>2403</v>
      </c>
      <c r="G138" s="290"/>
      <c r="H138" s="290" t="s">
        <v>2457</v>
      </c>
      <c r="I138" s="290" t="s">
        <v>2435</v>
      </c>
      <c r="J138" s="290"/>
      <c r="K138" s="338"/>
    </row>
    <row r="139" s="1" customFormat="1" ht="15" customHeight="1">
      <c r="B139" s="335"/>
      <c r="C139" s="290" t="s">
        <v>2436</v>
      </c>
      <c r="D139" s="290"/>
      <c r="E139" s="290"/>
      <c r="F139" s="313" t="s">
        <v>2403</v>
      </c>
      <c r="G139" s="290"/>
      <c r="H139" s="290" t="s">
        <v>2458</v>
      </c>
      <c r="I139" s="290" t="s">
        <v>2438</v>
      </c>
      <c r="J139" s="290"/>
      <c r="K139" s="338"/>
    </row>
    <row r="140" s="1" customFormat="1" ht="15" customHeight="1">
      <c r="B140" s="335"/>
      <c r="C140" s="290" t="s">
        <v>2439</v>
      </c>
      <c r="D140" s="290"/>
      <c r="E140" s="290"/>
      <c r="F140" s="313" t="s">
        <v>2403</v>
      </c>
      <c r="G140" s="290"/>
      <c r="H140" s="290" t="s">
        <v>2439</v>
      </c>
      <c r="I140" s="290" t="s">
        <v>2438</v>
      </c>
      <c r="J140" s="290"/>
      <c r="K140" s="338"/>
    </row>
    <row r="141" s="1" customFormat="1" ht="15" customHeight="1">
      <c r="B141" s="335"/>
      <c r="C141" s="290" t="s">
        <v>35</v>
      </c>
      <c r="D141" s="290"/>
      <c r="E141" s="290"/>
      <c r="F141" s="313" t="s">
        <v>2403</v>
      </c>
      <c r="G141" s="290"/>
      <c r="H141" s="290" t="s">
        <v>2459</v>
      </c>
      <c r="I141" s="290" t="s">
        <v>2438</v>
      </c>
      <c r="J141" s="290"/>
      <c r="K141" s="338"/>
    </row>
    <row r="142" s="1" customFormat="1" ht="15" customHeight="1">
      <c r="B142" s="335"/>
      <c r="C142" s="290" t="s">
        <v>2460</v>
      </c>
      <c r="D142" s="290"/>
      <c r="E142" s="290"/>
      <c r="F142" s="313" t="s">
        <v>2403</v>
      </c>
      <c r="G142" s="290"/>
      <c r="H142" s="290" t="s">
        <v>2461</v>
      </c>
      <c r="I142" s="290" t="s">
        <v>2438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2462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2397</v>
      </c>
      <c r="D148" s="305"/>
      <c r="E148" s="305"/>
      <c r="F148" s="305" t="s">
        <v>2398</v>
      </c>
      <c r="G148" s="306"/>
      <c r="H148" s="305" t="s">
        <v>51</v>
      </c>
      <c r="I148" s="305" t="s">
        <v>54</v>
      </c>
      <c r="J148" s="305" t="s">
        <v>2399</v>
      </c>
      <c r="K148" s="304"/>
    </row>
    <row r="149" s="1" customFormat="1" ht="17.25" customHeight="1">
      <c r="B149" s="302"/>
      <c r="C149" s="307" t="s">
        <v>2400</v>
      </c>
      <c r="D149" s="307"/>
      <c r="E149" s="307"/>
      <c r="F149" s="308" t="s">
        <v>2401</v>
      </c>
      <c r="G149" s="309"/>
      <c r="H149" s="307"/>
      <c r="I149" s="307"/>
      <c r="J149" s="307" t="s">
        <v>2402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2406</v>
      </c>
      <c r="D151" s="290"/>
      <c r="E151" s="290"/>
      <c r="F151" s="343" t="s">
        <v>2403</v>
      </c>
      <c r="G151" s="290"/>
      <c r="H151" s="342" t="s">
        <v>2443</v>
      </c>
      <c r="I151" s="342" t="s">
        <v>2405</v>
      </c>
      <c r="J151" s="342">
        <v>120</v>
      </c>
      <c r="K151" s="338"/>
    </row>
    <row r="152" s="1" customFormat="1" ht="15" customHeight="1">
      <c r="B152" s="315"/>
      <c r="C152" s="342" t="s">
        <v>2452</v>
      </c>
      <c r="D152" s="290"/>
      <c r="E152" s="290"/>
      <c r="F152" s="343" t="s">
        <v>2403</v>
      </c>
      <c r="G152" s="290"/>
      <c r="H152" s="342" t="s">
        <v>2463</v>
      </c>
      <c r="I152" s="342" t="s">
        <v>2405</v>
      </c>
      <c r="J152" s="342" t="s">
        <v>2454</v>
      </c>
      <c r="K152" s="338"/>
    </row>
    <row r="153" s="1" customFormat="1" ht="15" customHeight="1">
      <c r="B153" s="315"/>
      <c r="C153" s="342" t="s">
        <v>2351</v>
      </c>
      <c r="D153" s="290"/>
      <c r="E153" s="290"/>
      <c r="F153" s="343" t="s">
        <v>2403</v>
      </c>
      <c r="G153" s="290"/>
      <c r="H153" s="342" t="s">
        <v>2464</v>
      </c>
      <c r="I153" s="342" t="s">
        <v>2405</v>
      </c>
      <c r="J153" s="342" t="s">
        <v>2454</v>
      </c>
      <c r="K153" s="338"/>
    </row>
    <row r="154" s="1" customFormat="1" ht="15" customHeight="1">
      <c r="B154" s="315"/>
      <c r="C154" s="342" t="s">
        <v>2408</v>
      </c>
      <c r="D154" s="290"/>
      <c r="E154" s="290"/>
      <c r="F154" s="343" t="s">
        <v>2409</v>
      </c>
      <c r="G154" s="290"/>
      <c r="H154" s="342" t="s">
        <v>2443</v>
      </c>
      <c r="I154" s="342" t="s">
        <v>2405</v>
      </c>
      <c r="J154" s="342">
        <v>50</v>
      </c>
      <c r="K154" s="338"/>
    </row>
    <row r="155" s="1" customFormat="1" ht="15" customHeight="1">
      <c r="B155" s="315"/>
      <c r="C155" s="342" t="s">
        <v>2411</v>
      </c>
      <c r="D155" s="290"/>
      <c r="E155" s="290"/>
      <c r="F155" s="343" t="s">
        <v>2403</v>
      </c>
      <c r="G155" s="290"/>
      <c r="H155" s="342" t="s">
        <v>2443</v>
      </c>
      <c r="I155" s="342" t="s">
        <v>2413</v>
      </c>
      <c r="J155" s="342"/>
      <c r="K155" s="338"/>
    </row>
    <row r="156" s="1" customFormat="1" ht="15" customHeight="1">
      <c r="B156" s="315"/>
      <c r="C156" s="342" t="s">
        <v>2422</v>
      </c>
      <c r="D156" s="290"/>
      <c r="E156" s="290"/>
      <c r="F156" s="343" t="s">
        <v>2409</v>
      </c>
      <c r="G156" s="290"/>
      <c r="H156" s="342" t="s">
        <v>2443</v>
      </c>
      <c r="I156" s="342" t="s">
        <v>2405</v>
      </c>
      <c r="J156" s="342">
        <v>50</v>
      </c>
      <c r="K156" s="338"/>
    </row>
    <row r="157" s="1" customFormat="1" ht="15" customHeight="1">
      <c r="B157" s="315"/>
      <c r="C157" s="342" t="s">
        <v>2430</v>
      </c>
      <c r="D157" s="290"/>
      <c r="E157" s="290"/>
      <c r="F157" s="343" t="s">
        <v>2409</v>
      </c>
      <c r="G157" s="290"/>
      <c r="H157" s="342" t="s">
        <v>2443</v>
      </c>
      <c r="I157" s="342" t="s">
        <v>2405</v>
      </c>
      <c r="J157" s="342">
        <v>50</v>
      </c>
      <c r="K157" s="338"/>
    </row>
    <row r="158" s="1" customFormat="1" ht="15" customHeight="1">
      <c r="B158" s="315"/>
      <c r="C158" s="342" t="s">
        <v>2428</v>
      </c>
      <c r="D158" s="290"/>
      <c r="E158" s="290"/>
      <c r="F158" s="343" t="s">
        <v>2409</v>
      </c>
      <c r="G158" s="290"/>
      <c r="H158" s="342" t="s">
        <v>2443</v>
      </c>
      <c r="I158" s="342" t="s">
        <v>2405</v>
      </c>
      <c r="J158" s="342">
        <v>50</v>
      </c>
      <c r="K158" s="338"/>
    </row>
    <row r="159" s="1" customFormat="1" ht="15" customHeight="1">
      <c r="B159" s="315"/>
      <c r="C159" s="342" t="s">
        <v>106</v>
      </c>
      <c r="D159" s="290"/>
      <c r="E159" s="290"/>
      <c r="F159" s="343" t="s">
        <v>2403</v>
      </c>
      <c r="G159" s="290"/>
      <c r="H159" s="342" t="s">
        <v>2465</v>
      </c>
      <c r="I159" s="342" t="s">
        <v>2405</v>
      </c>
      <c r="J159" s="342" t="s">
        <v>2466</v>
      </c>
      <c r="K159" s="338"/>
    </row>
    <row r="160" s="1" customFormat="1" ht="15" customHeight="1">
      <c r="B160" s="315"/>
      <c r="C160" s="342" t="s">
        <v>2467</v>
      </c>
      <c r="D160" s="290"/>
      <c r="E160" s="290"/>
      <c r="F160" s="343" t="s">
        <v>2403</v>
      </c>
      <c r="G160" s="290"/>
      <c r="H160" s="342" t="s">
        <v>2468</v>
      </c>
      <c r="I160" s="342" t="s">
        <v>2438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2469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2397</v>
      </c>
      <c r="D166" s="305"/>
      <c r="E166" s="305"/>
      <c r="F166" s="305" t="s">
        <v>2398</v>
      </c>
      <c r="G166" s="347"/>
      <c r="H166" s="348" t="s">
        <v>51</v>
      </c>
      <c r="I166" s="348" t="s">
        <v>54</v>
      </c>
      <c r="J166" s="305" t="s">
        <v>2399</v>
      </c>
      <c r="K166" s="282"/>
    </row>
    <row r="167" s="1" customFormat="1" ht="17.25" customHeight="1">
      <c r="B167" s="283"/>
      <c r="C167" s="307" t="s">
        <v>2400</v>
      </c>
      <c r="D167" s="307"/>
      <c r="E167" s="307"/>
      <c r="F167" s="308" t="s">
        <v>2401</v>
      </c>
      <c r="G167" s="349"/>
      <c r="H167" s="350"/>
      <c r="I167" s="350"/>
      <c r="J167" s="307" t="s">
        <v>2402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2406</v>
      </c>
      <c r="D169" s="290"/>
      <c r="E169" s="290"/>
      <c r="F169" s="313" t="s">
        <v>2403</v>
      </c>
      <c r="G169" s="290"/>
      <c r="H169" s="290" t="s">
        <v>2443</v>
      </c>
      <c r="I169" s="290" t="s">
        <v>2405</v>
      </c>
      <c r="J169" s="290">
        <v>120</v>
      </c>
      <c r="K169" s="338"/>
    </row>
    <row r="170" s="1" customFormat="1" ht="15" customHeight="1">
      <c r="B170" s="315"/>
      <c r="C170" s="290" t="s">
        <v>2452</v>
      </c>
      <c r="D170" s="290"/>
      <c r="E170" s="290"/>
      <c r="F170" s="313" t="s">
        <v>2403</v>
      </c>
      <c r="G170" s="290"/>
      <c r="H170" s="290" t="s">
        <v>2453</v>
      </c>
      <c r="I170" s="290" t="s">
        <v>2405</v>
      </c>
      <c r="J170" s="290" t="s">
        <v>2454</v>
      </c>
      <c r="K170" s="338"/>
    </row>
    <row r="171" s="1" customFormat="1" ht="15" customHeight="1">
      <c r="B171" s="315"/>
      <c r="C171" s="290" t="s">
        <v>2351</v>
      </c>
      <c r="D171" s="290"/>
      <c r="E171" s="290"/>
      <c r="F171" s="313" t="s">
        <v>2403</v>
      </c>
      <c r="G171" s="290"/>
      <c r="H171" s="290" t="s">
        <v>2470</v>
      </c>
      <c r="I171" s="290" t="s">
        <v>2405</v>
      </c>
      <c r="J171" s="290" t="s">
        <v>2454</v>
      </c>
      <c r="K171" s="338"/>
    </row>
    <row r="172" s="1" customFormat="1" ht="15" customHeight="1">
      <c r="B172" s="315"/>
      <c r="C172" s="290" t="s">
        <v>2408</v>
      </c>
      <c r="D172" s="290"/>
      <c r="E172" s="290"/>
      <c r="F172" s="313" t="s">
        <v>2409</v>
      </c>
      <c r="G172" s="290"/>
      <c r="H172" s="290" t="s">
        <v>2470</v>
      </c>
      <c r="I172" s="290" t="s">
        <v>2405</v>
      </c>
      <c r="J172" s="290">
        <v>50</v>
      </c>
      <c r="K172" s="338"/>
    </row>
    <row r="173" s="1" customFormat="1" ht="15" customHeight="1">
      <c r="B173" s="315"/>
      <c r="C173" s="290" t="s">
        <v>2411</v>
      </c>
      <c r="D173" s="290"/>
      <c r="E173" s="290"/>
      <c r="F173" s="313" t="s">
        <v>2403</v>
      </c>
      <c r="G173" s="290"/>
      <c r="H173" s="290" t="s">
        <v>2470</v>
      </c>
      <c r="I173" s="290" t="s">
        <v>2413</v>
      </c>
      <c r="J173" s="290"/>
      <c r="K173" s="338"/>
    </row>
    <row r="174" s="1" customFormat="1" ht="15" customHeight="1">
      <c r="B174" s="315"/>
      <c r="C174" s="290" t="s">
        <v>2422</v>
      </c>
      <c r="D174" s="290"/>
      <c r="E174" s="290"/>
      <c r="F174" s="313" t="s">
        <v>2409</v>
      </c>
      <c r="G174" s="290"/>
      <c r="H174" s="290" t="s">
        <v>2470</v>
      </c>
      <c r="I174" s="290" t="s">
        <v>2405</v>
      </c>
      <c r="J174" s="290">
        <v>50</v>
      </c>
      <c r="K174" s="338"/>
    </row>
    <row r="175" s="1" customFormat="1" ht="15" customHeight="1">
      <c r="B175" s="315"/>
      <c r="C175" s="290" t="s">
        <v>2430</v>
      </c>
      <c r="D175" s="290"/>
      <c r="E175" s="290"/>
      <c r="F175" s="313" t="s">
        <v>2409</v>
      </c>
      <c r="G175" s="290"/>
      <c r="H175" s="290" t="s">
        <v>2470</v>
      </c>
      <c r="I175" s="290" t="s">
        <v>2405</v>
      </c>
      <c r="J175" s="290">
        <v>50</v>
      </c>
      <c r="K175" s="338"/>
    </row>
    <row r="176" s="1" customFormat="1" ht="15" customHeight="1">
      <c r="B176" s="315"/>
      <c r="C176" s="290" t="s">
        <v>2428</v>
      </c>
      <c r="D176" s="290"/>
      <c r="E176" s="290"/>
      <c r="F176" s="313" t="s">
        <v>2409</v>
      </c>
      <c r="G176" s="290"/>
      <c r="H176" s="290" t="s">
        <v>2470</v>
      </c>
      <c r="I176" s="290" t="s">
        <v>2405</v>
      </c>
      <c r="J176" s="290">
        <v>50</v>
      </c>
      <c r="K176" s="338"/>
    </row>
    <row r="177" s="1" customFormat="1" ht="15" customHeight="1">
      <c r="B177" s="315"/>
      <c r="C177" s="290" t="s">
        <v>114</v>
      </c>
      <c r="D177" s="290"/>
      <c r="E177" s="290"/>
      <c r="F177" s="313" t="s">
        <v>2403</v>
      </c>
      <c r="G177" s="290"/>
      <c r="H177" s="290" t="s">
        <v>2471</v>
      </c>
      <c r="I177" s="290" t="s">
        <v>2472</v>
      </c>
      <c r="J177" s="290"/>
      <c r="K177" s="338"/>
    </row>
    <row r="178" s="1" customFormat="1" ht="15" customHeight="1">
      <c r="B178" s="315"/>
      <c r="C178" s="290" t="s">
        <v>54</v>
      </c>
      <c r="D178" s="290"/>
      <c r="E178" s="290"/>
      <c r="F178" s="313" t="s">
        <v>2403</v>
      </c>
      <c r="G178" s="290"/>
      <c r="H178" s="290" t="s">
        <v>2473</v>
      </c>
      <c r="I178" s="290" t="s">
        <v>2474</v>
      </c>
      <c r="J178" s="290">
        <v>1</v>
      </c>
      <c r="K178" s="338"/>
    </row>
    <row r="179" s="1" customFormat="1" ht="15" customHeight="1">
      <c r="B179" s="315"/>
      <c r="C179" s="290" t="s">
        <v>50</v>
      </c>
      <c r="D179" s="290"/>
      <c r="E179" s="290"/>
      <c r="F179" s="313" t="s">
        <v>2403</v>
      </c>
      <c r="G179" s="290"/>
      <c r="H179" s="290" t="s">
        <v>2475</v>
      </c>
      <c r="I179" s="290" t="s">
        <v>2405</v>
      </c>
      <c r="J179" s="290">
        <v>20</v>
      </c>
      <c r="K179" s="338"/>
    </row>
    <row r="180" s="1" customFormat="1" ht="15" customHeight="1">
      <c r="B180" s="315"/>
      <c r="C180" s="290" t="s">
        <v>51</v>
      </c>
      <c r="D180" s="290"/>
      <c r="E180" s="290"/>
      <c r="F180" s="313" t="s">
        <v>2403</v>
      </c>
      <c r="G180" s="290"/>
      <c r="H180" s="290" t="s">
        <v>2476</v>
      </c>
      <c r="I180" s="290" t="s">
        <v>2405</v>
      </c>
      <c r="J180" s="290">
        <v>255</v>
      </c>
      <c r="K180" s="338"/>
    </row>
    <row r="181" s="1" customFormat="1" ht="15" customHeight="1">
      <c r="B181" s="315"/>
      <c r="C181" s="290" t="s">
        <v>115</v>
      </c>
      <c r="D181" s="290"/>
      <c r="E181" s="290"/>
      <c r="F181" s="313" t="s">
        <v>2403</v>
      </c>
      <c r="G181" s="290"/>
      <c r="H181" s="290" t="s">
        <v>2367</v>
      </c>
      <c r="I181" s="290" t="s">
        <v>2405</v>
      </c>
      <c r="J181" s="290">
        <v>10</v>
      </c>
      <c r="K181" s="338"/>
    </row>
    <row r="182" s="1" customFormat="1" ht="15" customHeight="1">
      <c r="B182" s="315"/>
      <c r="C182" s="290" t="s">
        <v>116</v>
      </c>
      <c r="D182" s="290"/>
      <c r="E182" s="290"/>
      <c r="F182" s="313" t="s">
        <v>2403</v>
      </c>
      <c r="G182" s="290"/>
      <c r="H182" s="290" t="s">
        <v>2477</v>
      </c>
      <c r="I182" s="290" t="s">
        <v>2438</v>
      </c>
      <c r="J182" s="290"/>
      <c r="K182" s="338"/>
    </row>
    <row r="183" s="1" customFormat="1" ht="15" customHeight="1">
      <c r="B183" s="315"/>
      <c r="C183" s="290" t="s">
        <v>2478</v>
      </c>
      <c r="D183" s="290"/>
      <c r="E183" s="290"/>
      <c r="F183" s="313" t="s">
        <v>2403</v>
      </c>
      <c r="G183" s="290"/>
      <c r="H183" s="290" t="s">
        <v>2479</v>
      </c>
      <c r="I183" s="290" t="s">
        <v>2438</v>
      </c>
      <c r="J183" s="290"/>
      <c r="K183" s="338"/>
    </row>
    <row r="184" s="1" customFormat="1" ht="15" customHeight="1">
      <c r="B184" s="315"/>
      <c r="C184" s="290" t="s">
        <v>2467</v>
      </c>
      <c r="D184" s="290"/>
      <c r="E184" s="290"/>
      <c r="F184" s="313" t="s">
        <v>2403</v>
      </c>
      <c r="G184" s="290"/>
      <c r="H184" s="290" t="s">
        <v>2480</v>
      </c>
      <c r="I184" s="290" t="s">
        <v>2438</v>
      </c>
      <c r="J184" s="290"/>
      <c r="K184" s="338"/>
    </row>
    <row r="185" s="1" customFormat="1" ht="15" customHeight="1">
      <c r="B185" s="315"/>
      <c r="C185" s="290" t="s">
        <v>118</v>
      </c>
      <c r="D185" s="290"/>
      <c r="E185" s="290"/>
      <c r="F185" s="313" t="s">
        <v>2409</v>
      </c>
      <c r="G185" s="290"/>
      <c r="H185" s="290" t="s">
        <v>2481</v>
      </c>
      <c r="I185" s="290" t="s">
        <v>2405</v>
      </c>
      <c r="J185" s="290">
        <v>50</v>
      </c>
      <c r="K185" s="338"/>
    </row>
    <row r="186" s="1" customFormat="1" ht="15" customHeight="1">
      <c r="B186" s="315"/>
      <c r="C186" s="290" t="s">
        <v>2482</v>
      </c>
      <c r="D186" s="290"/>
      <c r="E186" s="290"/>
      <c r="F186" s="313" t="s">
        <v>2409</v>
      </c>
      <c r="G186" s="290"/>
      <c r="H186" s="290" t="s">
        <v>2483</v>
      </c>
      <c r="I186" s="290" t="s">
        <v>2484</v>
      </c>
      <c r="J186" s="290"/>
      <c r="K186" s="338"/>
    </row>
    <row r="187" s="1" customFormat="1" ht="15" customHeight="1">
      <c r="B187" s="315"/>
      <c r="C187" s="290" t="s">
        <v>2485</v>
      </c>
      <c r="D187" s="290"/>
      <c r="E187" s="290"/>
      <c r="F187" s="313" t="s">
        <v>2409</v>
      </c>
      <c r="G187" s="290"/>
      <c r="H187" s="290" t="s">
        <v>2486</v>
      </c>
      <c r="I187" s="290" t="s">
        <v>2484</v>
      </c>
      <c r="J187" s="290"/>
      <c r="K187" s="338"/>
    </row>
    <row r="188" s="1" customFormat="1" ht="15" customHeight="1">
      <c r="B188" s="315"/>
      <c r="C188" s="290" t="s">
        <v>2487</v>
      </c>
      <c r="D188" s="290"/>
      <c r="E188" s="290"/>
      <c r="F188" s="313" t="s">
        <v>2409</v>
      </c>
      <c r="G188" s="290"/>
      <c r="H188" s="290" t="s">
        <v>2488</v>
      </c>
      <c r="I188" s="290" t="s">
        <v>2484</v>
      </c>
      <c r="J188" s="290"/>
      <c r="K188" s="338"/>
    </row>
    <row r="189" s="1" customFormat="1" ht="15" customHeight="1">
      <c r="B189" s="315"/>
      <c r="C189" s="351" t="s">
        <v>2489</v>
      </c>
      <c r="D189" s="290"/>
      <c r="E189" s="290"/>
      <c r="F189" s="313" t="s">
        <v>2409</v>
      </c>
      <c r="G189" s="290"/>
      <c r="H189" s="290" t="s">
        <v>2490</v>
      </c>
      <c r="I189" s="290" t="s">
        <v>2491</v>
      </c>
      <c r="J189" s="352" t="s">
        <v>2492</v>
      </c>
      <c r="K189" s="338"/>
    </row>
    <row r="190" s="17" customFormat="1" ht="15" customHeight="1">
      <c r="B190" s="353"/>
      <c r="C190" s="354" t="s">
        <v>2493</v>
      </c>
      <c r="D190" s="355"/>
      <c r="E190" s="355"/>
      <c r="F190" s="356" t="s">
        <v>2409</v>
      </c>
      <c r="G190" s="355"/>
      <c r="H190" s="355" t="s">
        <v>2494</v>
      </c>
      <c r="I190" s="355" t="s">
        <v>2491</v>
      </c>
      <c r="J190" s="357" t="s">
        <v>2492</v>
      </c>
      <c r="K190" s="358"/>
    </row>
    <row r="191" s="1" customFormat="1" ht="15" customHeight="1">
      <c r="B191" s="315"/>
      <c r="C191" s="351" t="s">
        <v>39</v>
      </c>
      <c r="D191" s="290"/>
      <c r="E191" s="290"/>
      <c r="F191" s="313" t="s">
        <v>2403</v>
      </c>
      <c r="G191" s="290"/>
      <c r="H191" s="287" t="s">
        <v>2495</v>
      </c>
      <c r="I191" s="290" t="s">
        <v>2496</v>
      </c>
      <c r="J191" s="290"/>
      <c r="K191" s="338"/>
    </row>
    <row r="192" s="1" customFormat="1" ht="15" customHeight="1">
      <c r="B192" s="315"/>
      <c r="C192" s="351" t="s">
        <v>2497</v>
      </c>
      <c r="D192" s="290"/>
      <c r="E192" s="290"/>
      <c r="F192" s="313" t="s">
        <v>2403</v>
      </c>
      <c r="G192" s="290"/>
      <c r="H192" s="290" t="s">
        <v>2498</v>
      </c>
      <c r="I192" s="290" t="s">
        <v>2438</v>
      </c>
      <c r="J192" s="290"/>
      <c r="K192" s="338"/>
    </row>
    <row r="193" s="1" customFormat="1" ht="15" customHeight="1">
      <c r="B193" s="315"/>
      <c r="C193" s="351" t="s">
        <v>2499</v>
      </c>
      <c r="D193" s="290"/>
      <c r="E193" s="290"/>
      <c r="F193" s="313" t="s">
        <v>2403</v>
      </c>
      <c r="G193" s="290"/>
      <c r="H193" s="290" t="s">
        <v>2500</v>
      </c>
      <c r="I193" s="290" t="s">
        <v>2438</v>
      </c>
      <c r="J193" s="290"/>
      <c r="K193" s="338"/>
    </row>
    <row r="194" s="1" customFormat="1" ht="15" customHeight="1">
      <c r="B194" s="315"/>
      <c r="C194" s="351" t="s">
        <v>2501</v>
      </c>
      <c r="D194" s="290"/>
      <c r="E194" s="290"/>
      <c r="F194" s="313" t="s">
        <v>2409</v>
      </c>
      <c r="G194" s="290"/>
      <c r="H194" s="290" t="s">
        <v>2502</v>
      </c>
      <c r="I194" s="290" t="s">
        <v>2438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2503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2504</v>
      </c>
      <c r="D201" s="360"/>
      <c r="E201" s="360"/>
      <c r="F201" s="360" t="s">
        <v>2505</v>
      </c>
      <c r="G201" s="361"/>
      <c r="H201" s="360" t="s">
        <v>2506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2496</v>
      </c>
      <c r="D203" s="290"/>
      <c r="E203" s="290"/>
      <c r="F203" s="313" t="s">
        <v>40</v>
      </c>
      <c r="G203" s="290"/>
      <c r="H203" s="290" t="s">
        <v>2507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41</v>
      </c>
      <c r="G204" s="290"/>
      <c r="H204" s="290" t="s">
        <v>2508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44</v>
      </c>
      <c r="G205" s="290"/>
      <c r="H205" s="290" t="s">
        <v>2509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42</v>
      </c>
      <c r="G206" s="290"/>
      <c r="H206" s="290" t="s">
        <v>2510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43</v>
      </c>
      <c r="G207" s="290"/>
      <c r="H207" s="290" t="s">
        <v>2511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2450</v>
      </c>
      <c r="D209" s="290"/>
      <c r="E209" s="290"/>
      <c r="F209" s="313" t="s">
        <v>76</v>
      </c>
      <c r="G209" s="290"/>
      <c r="H209" s="290" t="s">
        <v>2512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2345</v>
      </c>
      <c r="G210" s="290"/>
      <c r="H210" s="290" t="s">
        <v>2346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91</v>
      </c>
      <c r="G211" s="290"/>
      <c r="H211" s="290" t="s">
        <v>2513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2347</v>
      </c>
      <c r="G212" s="351"/>
      <c r="H212" s="342" t="s">
        <v>2348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2349</v>
      </c>
      <c r="G213" s="351"/>
      <c r="H213" s="342" t="s">
        <v>2514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2474</v>
      </c>
      <c r="D215" s="290"/>
      <c r="E215" s="290"/>
      <c r="F215" s="313">
        <v>1</v>
      </c>
      <c r="G215" s="351"/>
      <c r="H215" s="342" t="s">
        <v>2515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2516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2517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2518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ROUND((SUM(BE83:BE100)),  2)</f>
        <v>0</v>
      </c>
      <c r="G33" s="40"/>
      <c r="H33" s="40"/>
      <c r="I33" s="150">
        <v>0.20999999999999999</v>
      </c>
      <c r="J33" s="149">
        <f>ROUND(((SUM(BE83:BE100))*I33),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ROUND((SUM(BF83:BF100)),  2)</f>
        <v>0</v>
      </c>
      <c r="G34" s="40"/>
      <c r="H34" s="40"/>
      <c r="I34" s="150">
        <v>0.12</v>
      </c>
      <c r="J34" s="149">
        <f>ROUND(((SUM(BF83:BF100))*I34),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ROUND((SUM(BG83:BG100)),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ROUND((SUM(BH83:BH100)),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ROUND((SUM(BI83:BI100)),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001 -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111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112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II/203 NÝŘANY - OKRUŽNÍ KŘIŽOVATKA BENEŠOVA TŘÍDA A ULICE HAVÍŘSKÁ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001 - VRN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11. 11. 2025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114</v>
      </c>
      <c r="D82" s="182" t="s">
        <v>54</v>
      </c>
      <c r="E82" s="182" t="s">
        <v>50</v>
      </c>
      <c r="F82" s="182" t="s">
        <v>51</v>
      </c>
      <c r="G82" s="182" t="s">
        <v>115</v>
      </c>
      <c r="H82" s="182" t="s">
        <v>116</v>
      </c>
      <c r="I82" s="182" t="s">
        <v>117</v>
      </c>
      <c r="J82" s="182" t="s">
        <v>107</v>
      </c>
      <c r="K82" s="183" t="s">
        <v>118</v>
      </c>
      <c r="L82" s="184"/>
      <c r="M82" s="94" t="s">
        <v>19</v>
      </c>
      <c r="N82" s="95" t="s">
        <v>39</v>
      </c>
      <c r="O82" s="95" t="s">
        <v>119</v>
      </c>
      <c r="P82" s="95" t="s">
        <v>120</v>
      </c>
      <c r="Q82" s="95" t="s">
        <v>121</v>
      </c>
      <c r="R82" s="95" t="s">
        <v>122</v>
      </c>
      <c r="S82" s="95" t="s">
        <v>123</v>
      </c>
      <c r="T82" s="96" t="s">
        <v>124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108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75</v>
      </c>
      <c r="F84" s="193" t="s">
        <v>126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P85+P96</f>
        <v>0</v>
      </c>
      <c r="Q84" s="198"/>
      <c r="R84" s="199">
        <f>R85+R96</f>
        <v>0</v>
      </c>
      <c r="S84" s="198"/>
      <c r="T84" s="200">
        <f>T85+T96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127</v>
      </c>
      <c r="AT84" s="202" t="s">
        <v>68</v>
      </c>
      <c r="AU84" s="202" t="s">
        <v>69</v>
      </c>
      <c r="AY84" s="201" t="s">
        <v>128</v>
      </c>
      <c r="BK84" s="203">
        <f>BK85+BK96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129</v>
      </c>
      <c r="F85" s="204" t="s">
        <v>130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P86+SUM(P87:P91)</f>
        <v>0</v>
      </c>
      <c r="Q85" s="198"/>
      <c r="R85" s="199">
        <f>R86+SUM(R87:R91)</f>
        <v>0</v>
      </c>
      <c r="S85" s="198"/>
      <c r="T85" s="200">
        <f>T86+SUM(T87:T91)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127</v>
      </c>
      <c r="AT85" s="202" t="s">
        <v>68</v>
      </c>
      <c r="AU85" s="202" t="s">
        <v>77</v>
      </c>
      <c r="AY85" s="201" t="s">
        <v>128</v>
      </c>
      <c r="BK85" s="203">
        <f>BK86+SUM(BK87:BK91)</f>
        <v>0</v>
      </c>
    </row>
    <row r="86" s="2" customFormat="1" ht="16.5" customHeight="1">
      <c r="A86" s="40"/>
      <c r="B86" s="41"/>
      <c r="C86" s="206" t="s">
        <v>77</v>
      </c>
      <c r="D86" s="206" t="s">
        <v>131</v>
      </c>
      <c r="E86" s="207" t="s">
        <v>132</v>
      </c>
      <c r="F86" s="208" t="s">
        <v>133</v>
      </c>
      <c r="G86" s="209" t="s">
        <v>134</v>
      </c>
      <c r="H86" s="210">
        <v>1</v>
      </c>
      <c r="I86" s="211"/>
      <c r="J86" s="212">
        <f>ROUND(I86*H86,2)</f>
        <v>0</v>
      </c>
      <c r="K86" s="208" t="s">
        <v>135</v>
      </c>
      <c r="L86" s="46"/>
      <c r="M86" s="213" t="s">
        <v>19</v>
      </c>
      <c r="N86" s="214" t="s">
        <v>40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136</v>
      </c>
      <c r="AT86" s="217" t="s">
        <v>131</v>
      </c>
      <c r="AU86" s="217" t="s">
        <v>79</v>
      </c>
      <c r="AY86" s="19" t="s">
        <v>128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77</v>
      </c>
      <c r="BK86" s="218">
        <f>ROUND(I86*H86,2)</f>
        <v>0</v>
      </c>
      <c r="BL86" s="19" t="s">
        <v>136</v>
      </c>
      <c r="BM86" s="217" t="s">
        <v>137</v>
      </c>
    </row>
    <row r="87" s="2" customFormat="1" ht="16.5" customHeight="1">
      <c r="A87" s="40"/>
      <c r="B87" s="41"/>
      <c r="C87" s="206" t="s">
        <v>79</v>
      </c>
      <c r="D87" s="206" t="s">
        <v>131</v>
      </c>
      <c r="E87" s="207" t="s">
        <v>138</v>
      </c>
      <c r="F87" s="208" t="s">
        <v>139</v>
      </c>
      <c r="G87" s="209" t="s">
        <v>134</v>
      </c>
      <c r="H87" s="210">
        <v>1</v>
      </c>
      <c r="I87" s="211"/>
      <c r="J87" s="212">
        <f>ROUND(I87*H87,2)</f>
        <v>0</v>
      </c>
      <c r="K87" s="208" t="s">
        <v>135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136</v>
      </c>
      <c r="AT87" s="217" t="s">
        <v>131</v>
      </c>
      <c r="AU87" s="217" t="s">
        <v>79</v>
      </c>
      <c r="AY87" s="19" t="s">
        <v>128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136</v>
      </c>
      <c r="BM87" s="217" t="s">
        <v>140</v>
      </c>
    </row>
    <row r="88" s="2" customFormat="1" ht="16.5" customHeight="1">
      <c r="A88" s="40"/>
      <c r="B88" s="41"/>
      <c r="C88" s="206" t="s">
        <v>141</v>
      </c>
      <c r="D88" s="206" t="s">
        <v>131</v>
      </c>
      <c r="E88" s="207" t="s">
        <v>142</v>
      </c>
      <c r="F88" s="208" t="s">
        <v>143</v>
      </c>
      <c r="G88" s="209" t="s">
        <v>134</v>
      </c>
      <c r="H88" s="210">
        <v>1</v>
      </c>
      <c r="I88" s="211"/>
      <c r="J88" s="212">
        <f>ROUND(I88*H88,2)</f>
        <v>0</v>
      </c>
      <c r="K88" s="208" t="s">
        <v>135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136</v>
      </c>
      <c r="AT88" s="217" t="s">
        <v>131</v>
      </c>
      <c r="AU88" s="217" t="s">
        <v>79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136</v>
      </c>
      <c r="BM88" s="217" t="s">
        <v>144</v>
      </c>
    </row>
    <row r="89" s="2" customFormat="1" ht="16.5" customHeight="1">
      <c r="A89" s="40"/>
      <c r="B89" s="41"/>
      <c r="C89" s="206" t="s">
        <v>145</v>
      </c>
      <c r="D89" s="206" t="s">
        <v>131</v>
      </c>
      <c r="E89" s="207" t="s">
        <v>146</v>
      </c>
      <c r="F89" s="208" t="s">
        <v>147</v>
      </c>
      <c r="G89" s="209" t="s">
        <v>134</v>
      </c>
      <c r="H89" s="210">
        <v>1</v>
      </c>
      <c r="I89" s="211"/>
      <c r="J89" s="212">
        <f>ROUND(I89*H89,2)</f>
        <v>0</v>
      </c>
      <c r="K89" s="208" t="s">
        <v>135</v>
      </c>
      <c r="L89" s="46"/>
      <c r="M89" s="213" t="s">
        <v>19</v>
      </c>
      <c r="N89" s="214" t="s">
        <v>40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136</v>
      </c>
      <c r="AT89" s="217" t="s">
        <v>131</v>
      </c>
      <c r="AU89" s="217" t="s">
        <v>79</v>
      </c>
      <c r="AY89" s="19" t="s">
        <v>128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77</v>
      </c>
      <c r="BK89" s="218">
        <f>ROUND(I89*H89,2)</f>
        <v>0</v>
      </c>
      <c r="BL89" s="19" t="s">
        <v>136</v>
      </c>
      <c r="BM89" s="217" t="s">
        <v>148</v>
      </c>
    </row>
    <row r="90" s="2" customFormat="1" ht="16.5" customHeight="1">
      <c r="A90" s="40"/>
      <c r="B90" s="41"/>
      <c r="C90" s="206" t="s">
        <v>127</v>
      </c>
      <c r="D90" s="206" t="s">
        <v>131</v>
      </c>
      <c r="E90" s="207" t="s">
        <v>149</v>
      </c>
      <c r="F90" s="208" t="s">
        <v>150</v>
      </c>
      <c r="G90" s="209" t="s">
        <v>134</v>
      </c>
      <c r="H90" s="210">
        <v>1</v>
      </c>
      <c r="I90" s="211"/>
      <c r="J90" s="212">
        <f>ROUND(I90*H90,2)</f>
        <v>0</v>
      </c>
      <c r="K90" s="208" t="s">
        <v>135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136</v>
      </c>
      <c r="AT90" s="217" t="s">
        <v>131</v>
      </c>
      <c r="AU90" s="217" t="s">
        <v>79</v>
      </c>
      <c r="AY90" s="19" t="s">
        <v>128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136</v>
      </c>
      <c r="BM90" s="217" t="s">
        <v>151</v>
      </c>
    </row>
    <row r="91" s="12" customFormat="1" ht="20.88" customHeight="1">
      <c r="A91" s="12"/>
      <c r="B91" s="190"/>
      <c r="C91" s="191"/>
      <c r="D91" s="192" t="s">
        <v>68</v>
      </c>
      <c r="E91" s="204" t="s">
        <v>152</v>
      </c>
      <c r="F91" s="204" t="s">
        <v>153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SUM(P92:P95)</f>
        <v>0</v>
      </c>
      <c r="Q91" s="198"/>
      <c r="R91" s="199">
        <f>SUM(R92:R95)</f>
        <v>0</v>
      </c>
      <c r="S91" s="198"/>
      <c r="T91" s="20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127</v>
      </c>
      <c r="AT91" s="202" t="s">
        <v>68</v>
      </c>
      <c r="AU91" s="202" t="s">
        <v>79</v>
      </c>
      <c r="AY91" s="201" t="s">
        <v>128</v>
      </c>
      <c r="BK91" s="203">
        <f>SUM(BK92:BK95)</f>
        <v>0</v>
      </c>
    </row>
    <row r="92" s="2" customFormat="1" ht="24.9" customHeight="1">
      <c r="A92" s="40"/>
      <c r="B92" s="41"/>
      <c r="C92" s="206" t="s">
        <v>154</v>
      </c>
      <c r="D92" s="206" t="s">
        <v>131</v>
      </c>
      <c r="E92" s="207" t="s">
        <v>155</v>
      </c>
      <c r="F92" s="208" t="s">
        <v>156</v>
      </c>
      <c r="G92" s="209" t="s">
        <v>157</v>
      </c>
      <c r="H92" s="210">
        <v>1</v>
      </c>
      <c r="I92" s="211"/>
      <c r="J92" s="212">
        <f>ROUND(I92*H92,2)</f>
        <v>0</v>
      </c>
      <c r="K92" s="208" t="s">
        <v>135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136</v>
      </c>
      <c r="AT92" s="217" t="s">
        <v>131</v>
      </c>
      <c r="AU92" s="217" t="s">
        <v>141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136</v>
      </c>
      <c r="BM92" s="217" t="s">
        <v>158</v>
      </c>
    </row>
    <row r="93" s="2" customFormat="1" ht="16.5" customHeight="1">
      <c r="A93" s="40"/>
      <c r="B93" s="41"/>
      <c r="C93" s="206" t="s">
        <v>159</v>
      </c>
      <c r="D93" s="206" t="s">
        <v>131</v>
      </c>
      <c r="E93" s="207" t="s">
        <v>160</v>
      </c>
      <c r="F93" s="208" t="s">
        <v>161</v>
      </c>
      <c r="G93" s="209" t="s">
        <v>134</v>
      </c>
      <c r="H93" s="210">
        <v>6</v>
      </c>
      <c r="I93" s="211"/>
      <c r="J93" s="212">
        <f>ROUND(I93*H93,2)</f>
        <v>0</v>
      </c>
      <c r="K93" s="208" t="s">
        <v>135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136</v>
      </c>
      <c r="AT93" s="217" t="s">
        <v>131</v>
      </c>
      <c r="AU93" s="217" t="s">
        <v>141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136</v>
      </c>
      <c r="BM93" s="217" t="s">
        <v>162</v>
      </c>
    </row>
    <row r="94" s="2" customFormat="1" ht="16.5" customHeight="1">
      <c r="A94" s="40"/>
      <c r="B94" s="41"/>
      <c r="C94" s="206" t="s">
        <v>163</v>
      </c>
      <c r="D94" s="206" t="s">
        <v>131</v>
      </c>
      <c r="E94" s="207" t="s">
        <v>164</v>
      </c>
      <c r="F94" s="208" t="s">
        <v>165</v>
      </c>
      <c r="G94" s="209" t="s">
        <v>166</v>
      </c>
      <c r="H94" s="210">
        <v>1</v>
      </c>
      <c r="I94" s="211"/>
      <c r="J94" s="212">
        <f>ROUND(I94*H94,2)</f>
        <v>0</v>
      </c>
      <c r="K94" s="208" t="s">
        <v>135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145</v>
      </c>
      <c r="AT94" s="217" t="s">
        <v>131</v>
      </c>
      <c r="AU94" s="217" t="s">
        <v>141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145</v>
      </c>
      <c r="BM94" s="217" t="s">
        <v>167</v>
      </c>
    </row>
    <row r="95" s="2" customFormat="1">
      <c r="A95" s="40"/>
      <c r="B95" s="41"/>
      <c r="C95" s="42"/>
      <c r="D95" s="219" t="s">
        <v>168</v>
      </c>
      <c r="E95" s="42"/>
      <c r="F95" s="220" t="s">
        <v>169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168</v>
      </c>
      <c r="AU95" s="19" t="s">
        <v>141</v>
      </c>
    </row>
    <row r="96" s="12" customFormat="1" ht="22.8" customHeight="1">
      <c r="A96" s="12"/>
      <c r="B96" s="190"/>
      <c r="C96" s="191"/>
      <c r="D96" s="192" t="s">
        <v>68</v>
      </c>
      <c r="E96" s="204" t="s">
        <v>170</v>
      </c>
      <c r="F96" s="204" t="s">
        <v>171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SUM(P97:P100)</f>
        <v>0</v>
      </c>
      <c r="Q96" s="198"/>
      <c r="R96" s="199">
        <f>SUM(R97:R100)</f>
        <v>0</v>
      </c>
      <c r="S96" s="198"/>
      <c r="T96" s="20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127</v>
      </c>
      <c r="AT96" s="202" t="s">
        <v>68</v>
      </c>
      <c r="AU96" s="202" t="s">
        <v>77</v>
      </c>
      <c r="AY96" s="201" t="s">
        <v>128</v>
      </c>
      <c r="BK96" s="203">
        <f>SUM(BK97:BK100)</f>
        <v>0</v>
      </c>
    </row>
    <row r="97" s="2" customFormat="1" ht="16.5" customHeight="1">
      <c r="A97" s="40"/>
      <c r="B97" s="41"/>
      <c r="C97" s="206" t="s">
        <v>172</v>
      </c>
      <c r="D97" s="206" t="s">
        <v>131</v>
      </c>
      <c r="E97" s="207" t="s">
        <v>173</v>
      </c>
      <c r="F97" s="208" t="s">
        <v>171</v>
      </c>
      <c r="G97" s="209" t="s">
        <v>157</v>
      </c>
      <c r="H97" s="210">
        <v>1</v>
      </c>
      <c r="I97" s="211"/>
      <c r="J97" s="212">
        <f>ROUND(I97*H97,2)</f>
        <v>0</v>
      </c>
      <c r="K97" s="208" t="s">
        <v>135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145</v>
      </c>
      <c r="AT97" s="217" t="s">
        <v>131</v>
      </c>
      <c r="AU97" s="217" t="s">
        <v>79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145</v>
      </c>
      <c r="BM97" s="217" t="s">
        <v>174</v>
      </c>
    </row>
    <row r="98" s="2" customFormat="1">
      <c r="A98" s="40"/>
      <c r="B98" s="41"/>
      <c r="C98" s="42"/>
      <c r="D98" s="219" t="s">
        <v>168</v>
      </c>
      <c r="E98" s="42"/>
      <c r="F98" s="220" t="s">
        <v>175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168</v>
      </c>
      <c r="AU98" s="19" t="s">
        <v>79</v>
      </c>
    </row>
    <row r="99" s="2" customFormat="1" ht="16.5" customHeight="1">
      <c r="A99" s="40"/>
      <c r="B99" s="41"/>
      <c r="C99" s="206" t="s">
        <v>176</v>
      </c>
      <c r="D99" s="206" t="s">
        <v>131</v>
      </c>
      <c r="E99" s="207" t="s">
        <v>177</v>
      </c>
      <c r="F99" s="208" t="s">
        <v>178</v>
      </c>
      <c r="G99" s="209" t="s">
        <v>157</v>
      </c>
      <c r="H99" s="210">
        <v>1</v>
      </c>
      <c r="I99" s="211"/>
      <c r="J99" s="212">
        <f>ROUND(I99*H99,2)</f>
        <v>0</v>
      </c>
      <c r="K99" s="208" t="s">
        <v>135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136</v>
      </c>
      <c r="AT99" s="217" t="s">
        <v>131</v>
      </c>
      <c r="AU99" s="217" t="s">
        <v>79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136</v>
      </c>
      <c r="BM99" s="217" t="s">
        <v>179</v>
      </c>
    </row>
    <row r="100" s="2" customFormat="1">
      <c r="A100" s="40"/>
      <c r="B100" s="41"/>
      <c r="C100" s="42"/>
      <c r="D100" s="219" t="s">
        <v>168</v>
      </c>
      <c r="E100" s="42"/>
      <c r="F100" s="220" t="s">
        <v>180</v>
      </c>
      <c r="G100" s="42"/>
      <c r="H100" s="42"/>
      <c r="I100" s="221"/>
      <c r="J100" s="42"/>
      <c r="K100" s="42"/>
      <c r="L100" s="46"/>
      <c r="M100" s="224"/>
      <c r="N100" s="225"/>
      <c r="O100" s="226"/>
      <c r="P100" s="226"/>
      <c r="Q100" s="226"/>
      <c r="R100" s="226"/>
      <c r="S100" s="226"/>
      <c r="T100" s="22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168</v>
      </c>
      <c r="AU100" s="19" t="s">
        <v>79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xECfbjw8ZiI88qA7ouT3dHghXfn/a2YN+P1+la8tVAQiWe5DviRcNlR4euVgqZOk704q5Voj3XzCEl6qhluIlg==" hashValue="l794QNsiggp6G2ZK2sUTKKwz1Z6RB8m0rDA6AJdzphqOPOpxyC+dl0o2Yev+qN0FT+jcfjeiPbBf5mNnoizTAQ==" algorithmName="SHA-512" password="CC35"/>
  <autoFilter ref="C82:K10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ROUND((SUM(BE87:BE329)),  2)</f>
        <v>0</v>
      </c>
      <c r="G33" s="40"/>
      <c r="H33" s="40"/>
      <c r="I33" s="150">
        <v>0.20999999999999999</v>
      </c>
      <c r="J33" s="149">
        <f>ROUND(((SUM(BE87:BE329))*I33),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ROUND((SUM(BF87:BF329)),  2)</f>
        <v>0</v>
      </c>
      <c r="G34" s="40"/>
      <c r="H34" s="40"/>
      <c r="I34" s="150">
        <v>0.12</v>
      </c>
      <c r="J34" s="149">
        <f>ROUND(((SUM(BF87:BF329))*I34),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ROUND((SUM(BG87:BG329)),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ROUND((SUM(BH87:BH329)),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ROUND((SUM(BI87:BI329)),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SILNICE II/203 A 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182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183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184</v>
      </c>
      <c r="E62" s="176"/>
      <c r="F62" s="176"/>
      <c r="G62" s="176"/>
      <c r="H62" s="176"/>
      <c r="I62" s="176"/>
      <c r="J62" s="177">
        <f>J161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185</v>
      </c>
      <c r="E63" s="176"/>
      <c r="F63" s="176"/>
      <c r="G63" s="176"/>
      <c r="H63" s="176"/>
      <c r="I63" s="176"/>
      <c r="J63" s="177">
        <f>J164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186</v>
      </c>
      <c r="E64" s="176"/>
      <c r="F64" s="176"/>
      <c r="G64" s="176"/>
      <c r="H64" s="176"/>
      <c r="I64" s="176"/>
      <c r="J64" s="177">
        <f>J185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187</v>
      </c>
      <c r="E65" s="176"/>
      <c r="F65" s="176"/>
      <c r="G65" s="176"/>
      <c r="H65" s="176"/>
      <c r="I65" s="176"/>
      <c r="J65" s="177">
        <f>J207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188</v>
      </c>
      <c r="E66" s="176"/>
      <c r="F66" s="176"/>
      <c r="G66" s="176"/>
      <c r="H66" s="176"/>
      <c r="I66" s="176"/>
      <c r="J66" s="177">
        <f>J296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189</v>
      </c>
      <c r="E67" s="176"/>
      <c r="F67" s="176"/>
      <c r="G67" s="176"/>
      <c r="H67" s="176"/>
      <c r="I67" s="176"/>
      <c r="J67" s="177">
        <f>J325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II/203 NÝŘANY - OKRUŽNÍ KŘIŽOVATKA BENEŠOVA TŘÍDA A ULICE HAVÍŘSKÁ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103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101 - SILNICE II/203 A OK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 xml:space="preserve"> </v>
      </c>
      <c r="G81" s="42"/>
      <c r="H81" s="42"/>
      <c r="I81" s="34" t="s">
        <v>23</v>
      </c>
      <c r="J81" s="74" t="str">
        <f>IF(J12="","",J12)</f>
        <v>11. 11. 2025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30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28</v>
      </c>
      <c r="D84" s="42"/>
      <c r="E84" s="42"/>
      <c r="F84" s="29" t="str">
        <f>IF(E18="","",E18)</f>
        <v>Vyplň údaj</v>
      </c>
      <c r="G84" s="42"/>
      <c r="H84" s="42"/>
      <c r="I84" s="34" t="s">
        <v>32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114</v>
      </c>
      <c r="D86" s="182" t="s">
        <v>54</v>
      </c>
      <c r="E86" s="182" t="s">
        <v>50</v>
      </c>
      <c r="F86" s="182" t="s">
        <v>51</v>
      </c>
      <c r="G86" s="182" t="s">
        <v>115</v>
      </c>
      <c r="H86" s="182" t="s">
        <v>116</v>
      </c>
      <c r="I86" s="182" t="s">
        <v>117</v>
      </c>
      <c r="J86" s="182" t="s">
        <v>107</v>
      </c>
      <c r="K86" s="183" t="s">
        <v>118</v>
      </c>
      <c r="L86" s="184"/>
      <c r="M86" s="94" t="s">
        <v>19</v>
      </c>
      <c r="N86" s="95" t="s">
        <v>39</v>
      </c>
      <c r="O86" s="95" t="s">
        <v>119</v>
      </c>
      <c r="P86" s="95" t="s">
        <v>120</v>
      </c>
      <c r="Q86" s="95" t="s">
        <v>121</v>
      </c>
      <c r="R86" s="95" t="s">
        <v>122</v>
      </c>
      <c r="S86" s="95" t="s">
        <v>123</v>
      </c>
      <c r="T86" s="96" t="s">
        <v>124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125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244.82137205999999</v>
      </c>
      <c r="S87" s="98"/>
      <c r="T87" s="188">
        <f>T88</f>
        <v>668.51200000000006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68</v>
      </c>
      <c r="AU87" s="19" t="s">
        <v>108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68</v>
      </c>
      <c r="E88" s="193" t="s">
        <v>190</v>
      </c>
      <c r="F88" s="193" t="s">
        <v>191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P89+P161+P164+P185+P207+P296+P325</f>
        <v>0</v>
      </c>
      <c r="Q88" s="198"/>
      <c r="R88" s="199">
        <f>R89+R161+R164+R185+R207+R296+R325</f>
        <v>244.82137205999999</v>
      </c>
      <c r="S88" s="198"/>
      <c r="T88" s="200">
        <f>T89+T161+T164+T185+T207+T296+T325</f>
        <v>668.51200000000006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77</v>
      </c>
      <c r="AT88" s="202" t="s">
        <v>68</v>
      </c>
      <c r="AU88" s="202" t="s">
        <v>69</v>
      </c>
      <c r="AY88" s="201" t="s">
        <v>128</v>
      </c>
      <c r="BK88" s="203">
        <f>BK89+BK161+BK164+BK185+BK207+BK296+BK325</f>
        <v>0</v>
      </c>
    </row>
    <row r="89" s="12" customFormat="1" ht="22.8" customHeight="1">
      <c r="A89" s="12"/>
      <c r="B89" s="190"/>
      <c r="C89" s="191"/>
      <c r="D89" s="192" t="s">
        <v>68</v>
      </c>
      <c r="E89" s="204" t="s">
        <v>77</v>
      </c>
      <c r="F89" s="204" t="s">
        <v>192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SUM(P90:P160)</f>
        <v>0</v>
      </c>
      <c r="Q89" s="198"/>
      <c r="R89" s="199">
        <f>SUM(R90:R160)</f>
        <v>81.114099999999993</v>
      </c>
      <c r="S89" s="198"/>
      <c r="T89" s="200">
        <f>SUM(T90:T160)</f>
        <v>666.72000000000003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77</v>
      </c>
      <c r="AY89" s="201" t="s">
        <v>128</v>
      </c>
      <c r="BK89" s="203">
        <f>SUM(BK90:BK160)</f>
        <v>0</v>
      </c>
    </row>
    <row r="90" s="2" customFormat="1" ht="21.75" customHeight="1">
      <c r="A90" s="40"/>
      <c r="B90" s="41"/>
      <c r="C90" s="206" t="s">
        <v>77</v>
      </c>
      <c r="D90" s="206" t="s">
        <v>131</v>
      </c>
      <c r="E90" s="207" t="s">
        <v>193</v>
      </c>
      <c r="F90" s="208" t="s">
        <v>194</v>
      </c>
      <c r="G90" s="209" t="s">
        <v>166</v>
      </c>
      <c r="H90" s="210">
        <v>2</v>
      </c>
      <c r="I90" s="211"/>
      <c r="J90" s="212">
        <f>ROUND(I90*H90,2)</f>
        <v>0</v>
      </c>
      <c r="K90" s="208" t="s">
        <v>195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145</v>
      </c>
      <c r="AT90" s="217" t="s">
        <v>131</v>
      </c>
      <c r="AU90" s="217" t="s">
        <v>79</v>
      </c>
      <c r="AY90" s="19" t="s">
        <v>128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145</v>
      </c>
      <c r="BM90" s="217" t="s">
        <v>196</v>
      </c>
    </row>
    <row r="91" s="2" customFormat="1">
      <c r="A91" s="40"/>
      <c r="B91" s="41"/>
      <c r="C91" s="42"/>
      <c r="D91" s="228" t="s">
        <v>197</v>
      </c>
      <c r="E91" s="42"/>
      <c r="F91" s="229" t="s">
        <v>198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197</v>
      </c>
      <c r="AU91" s="19" t="s">
        <v>79</v>
      </c>
    </row>
    <row r="92" s="2" customFormat="1" ht="24.15" customHeight="1">
      <c r="A92" s="40"/>
      <c r="B92" s="41"/>
      <c r="C92" s="206" t="s">
        <v>79</v>
      </c>
      <c r="D92" s="206" t="s">
        <v>131</v>
      </c>
      <c r="E92" s="207" t="s">
        <v>199</v>
      </c>
      <c r="F92" s="208" t="s">
        <v>200</v>
      </c>
      <c r="G92" s="209" t="s">
        <v>166</v>
      </c>
      <c r="H92" s="210">
        <v>2</v>
      </c>
      <c r="I92" s="211"/>
      <c r="J92" s="212">
        <f>ROUND(I92*H92,2)</f>
        <v>0</v>
      </c>
      <c r="K92" s="208" t="s">
        <v>195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145</v>
      </c>
      <c r="AT92" s="217" t="s">
        <v>131</v>
      </c>
      <c r="AU92" s="217" t="s">
        <v>79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145</v>
      </c>
      <c r="BM92" s="217" t="s">
        <v>201</v>
      </c>
    </row>
    <row r="93" s="2" customFormat="1">
      <c r="A93" s="40"/>
      <c r="B93" s="41"/>
      <c r="C93" s="42"/>
      <c r="D93" s="228" t="s">
        <v>197</v>
      </c>
      <c r="E93" s="42"/>
      <c r="F93" s="229" t="s">
        <v>202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197</v>
      </c>
      <c r="AU93" s="19" t="s">
        <v>79</v>
      </c>
    </row>
    <row r="94" s="2" customFormat="1" ht="16.5" customHeight="1">
      <c r="A94" s="40"/>
      <c r="B94" s="41"/>
      <c r="C94" s="206" t="s">
        <v>141</v>
      </c>
      <c r="D94" s="206" t="s">
        <v>131</v>
      </c>
      <c r="E94" s="207" t="s">
        <v>203</v>
      </c>
      <c r="F94" s="208" t="s">
        <v>204</v>
      </c>
      <c r="G94" s="209" t="s">
        <v>166</v>
      </c>
      <c r="H94" s="210">
        <v>2</v>
      </c>
      <c r="I94" s="211"/>
      <c r="J94" s="212">
        <f>ROUND(I94*H94,2)</f>
        <v>0</v>
      </c>
      <c r="K94" s="208" t="s">
        <v>195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145</v>
      </c>
      <c r="AT94" s="217" t="s">
        <v>131</v>
      </c>
      <c r="AU94" s="217" t="s">
        <v>79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145</v>
      </c>
      <c r="BM94" s="217" t="s">
        <v>205</v>
      </c>
    </row>
    <row r="95" s="2" customFormat="1">
      <c r="A95" s="40"/>
      <c r="B95" s="41"/>
      <c r="C95" s="42"/>
      <c r="D95" s="228" t="s">
        <v>197</v>
      </c>
      <c r="E95" s="42"/>
      <c r="F95" s="229" t="s">
        <v>206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197</v>
      </c>
      <c r="AU95" s="19" t="s">
        <v>79</v>
      </c>
    </row>
    <row r="96" s="2" customFormat="1" ht="37.8" customHeight="1">
      <c r="A96" s="40"/>
      <c r="B96" s="41"/>
      <c r="C96" s="206" t="s">
        <v>145</v>
      </c>
      <c r="D96" s="206" t="s">
        <v>131</v>
      </c>
      <c r="E96" s="207" t="s">
        <v>207</v>
      </c>
      <c r="F96" s="208" t="s">
        <v>208</v>
      </c>
      <c r="G96" s="209" t="s">
        <v>209</v>
      </c>
      <c r="H96" s="210">
        <v>16</v>
      </c>
      <c r="I96" s="211"/>
      <c r="J96" s="212">
        <f>ROUND(I96*H96,2)</f>
        <v>0</v>
      </c>
      <c r="K96" s="208" t="s">
        <v>195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0.23499999999999999</v>
      </c>
      <c r="T96" s="216">
        <f>S96*H96</f>
        <v>3.7599999999999998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145</v>
      </c>
      <c r="AT96" s="217" t="s">
        <v>131</v>
      </c>
      <c r="AU96" s="217" t="s">
        <v>79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145</v>
      </c>
      <c r="BM96" s="217" t="s">
        <v>210</v>
      </c>
    </row>
    <row r="97" s="2" customFormat="1">
      <c r="A97" s="40"/>
      <c r="B97" s="41"/>
      <c r="C97" s="42"/>
      <c r="D97" s="228" t="s">
        <v>197</v>
      </c>
      <c r="E97" s="42"/>
      <c r="F97" s="229" t="s">
        <v>211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197</v>
      </c>
      <c r="AU97" s="19" t="s">
        <v>79</v>
      </c>
    </row>
    <row r="98" s="2" customFormat="1" ht="37.8" customHeight="1">
      <c r="A98" s="40"/>
      <c r="B98" s="41"/>
      <c r="C98" s="206" t="s">
        <v>127</v>
      </c>
      <c r="D98" s="206" t="s">
        <v>131</v>
      </c>
      <c r="E98" s="207" t="s">
        <v>212</v>
      </c>
      <c r="F98" s="208" t="s">
        <v>213</v>
      </c>
      <c r="G98" s="209" t="s">
        <v>209</v>
      </c>
      <c r="H98" s="210">
        <v>42</v>
      </c>
      <c r="I98" s="211"/>
      <c r="J98" s="212">
        <f>ROUND(I98*H98,2)</f>
        <v>0</v>
      </c>
      <c r="K98" s="208" t="s">
        <v>195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0.26000000000000001</v>
      </c>
      <c r="T98" s="216">
        <f>S98*H98</f>
        <v>10.92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131</v>
      </c>
      <c r="AU98" s="217" t="s">
        <v>79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145</v>
      </c>
      <c r="BM98" s="217" t="s">
        <v>214</v>
      </c>
    </row>
    <row r="99" s="2" customFormat="1">
      <c r="A99" s="40"/>
      <c r="B99" s="41"/>
      <c r="C99" s="42"/>
      <c r="D99" s="228" t="s">
        <v>197</v>
      </c>
      <c r="E99" s="42"/>
      <c r="F99" s="229" t="s">
        <v>215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197</v>
      </c>
      <c r="AU99" s="19" t="s">
        <v>79</v>
      </c>
    </row>
    <row r="100" s="2" customFormat="1" ht="33" customHeight="1">
      <c r="A100" s="40"/>
      <c r="B100" s="41"/>
      <c r="C100" s="206" t="s">
        <v>154</v>
      </c>
      <c r="D100" s="206" t="s">
        <v>131</v>
      </c>
      <c r="E100" s="207" t="s">
        <v>216</v>
      </c>
      <c r="F100" s="208" t="s">
        <v>217</v>
      </c>
      <c r="G100" s="209" t="s">
        <v>209</v>
      </c>
      <c r="H100" s="210">
        <v>60</v>
      </c>
      <c r="I100" s="211"/>
      <c r="J100" s="212">
        <f>ROUND(I100*H100,2)</f>
        <v>0</v>
      </c>
      <c r="K100" s="208" t="s">
        <v>195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0.316</v>
      </c>
      <c r="T100" s="216">
        <f>S100*H100</f>
        <v>18.960000000000001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145</v>
      </c>
      <c r="AT100" s="217" t="s">
        <v>131</v>
      </c>
      <c r="AU100" s="217" t="s">
        <v>79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145</v>
      </c>
      <c r="BM100" s="217" t="s">
        <v>218</v>
      </c>
    </row>
    <row r="101" s="2" customFormat="1">
      <c r="A101" s="40"/>
      <c r="B101" s="41"/>
      <c r="C101" s="42"/>
      <c r="D101" s="228" t="s">
        <v>197</v>
      </c>
      <c r="E101" s="42"/>
      <c r="F101" s="229" t="s">
        <v>219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197</v>
      </c>
      <c r="AU101" s="19" t="s">
        <v>79</v>
      </c>
    </row>
    <row r="102" s="2" customFormat="1" ht="33" customHeight="1">
      <c r="A102" s="40"/>
      <c r="B102" s="41"/>
      <c r="C102" s="206" t="s">
        <v>159</v>
      </c>
      <c r="D102" s="206" t="s">
        <v>131</v>
      </c>
      <c r="E102" s="207" t="s">
        <v>220</v>
      </c>
      <c r="F102" s="208" t="s">
        <v>221</v>
      </c>
      <c r="G102" s="209" t="s">
        <v>209</v>
      </c>
      <c r="H102" s="210">
        <v>16</v>
      </c>
      <c r="I102" s="211"/>
      <c r="J102" s="212">
        <f>ROUND(I102*H102,2)</f>
        <v>0</v>
      </c>
      <c r="K102" s="208" t="s">
        <v>195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0.45000000000000001</v>
      </c>
      <c r="T102" s="216">
        <f>S102*H102</f>
        <v>7.2000000000000002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145</v>
      </c>
      <c r="AT102" s="217" t="s">
        <v>131</v>
      </c>
      <c r="AU102" s="217" t="s">
        <v>79</v>
      </c>
      <c r="AY102" s="19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145</v>
      </c>
      <c r="BM102" s="217" t="s">
        <v>222</v>
      </c>
    </row>
    <row r="103" s="2" customFormat="1">
      <c r="A103" s="40"/>
      <c r="B103" s="41"/>
      <c r="C103" s="42"/>
      <c r="D103" s="228" t="s">
        <v>197</v>
      </c>
      <c r="E103" s="42"/>
      <c r="F103" s="229" t="s">
        <v>223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197</v>
      </c>
      <c r="AU103" s="19" t="s">
        <v>79</v>
      </c>
    </row>
    <row r="104" s="13" customFormat="1">
      <c r="A104" s="13"/>
      <c r="B104" s="230"/>
      <c r="C104" s="231"/>
      <c r="D104" s="219" t="s">
        <v>224</v>
      </c>
      <c r="E104" s="232" t="s">
        <v>19</v>
      </c>
      <c r="F104" s="233" t="s">
        <v>225</v>
      </c>
      <c r="G104" s="231"/>
      <c r="H104" s="232" t="s">
        <v>19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224</v>
      </c>
      <c r="AU104" s="239" t="s">
        <v>79</v>
      </c>
      <c r="AV104" s="13" t="s">
        <v>77</v>
      </c>
      <c r="AW104" s="13" t="s">
        <v>31</v>
      </c>
      <c r="AX104" s="13" t="s">
        <v>69</v>
      </c>
      <c r="AY104" s="239" t="s">
        <v>128</v>
      </c>
    </row>
    <row r="105" s="14" customFormat="1">
      <c r="A105" s="14"/>
      <c r="B105" s="240"/>
      <c r="C105" s="241"/>
      <c r="D105" s="219" t="s">
        <v>224</v>
      </c>
      <c r="E105" s="242" t="s">
        <v>19</v>
      </c>
      <c r="F105" s="243" t="s">
        <v>226</v>
      </c>
      <c r="G105" s="241"/>
      <c r="H105" s="244">
        <v>16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224</v>
      </c>
      <c r="AU105" s="250" t="s">
        <v>79</v>
      </c>
      <c r="AV105" s="14" t="s">
        <v>79</v>
      </c>
      <c r="AW105" s="14" t="s">
        <v>31</v>
      </c>
      <c r="AX105" s="14" t="s">
        <v>77</v>
      </c>
      <c r="AY105" s="250" t="s">
        <v>128</v>
      </c>
    </row>
    <row r="106" s="2" customFormat="1" ht="24.15" customHeight="1">
      <c r="A106" s="40"/>
      <c r="B106" s="41"/>
      <c r="C106" s="206" t="s">
        <v>163</v>
      </c>
      <c r="D106" s="206" t="s">
        <v>131</v>
      </c>
      <c r="E106" s="207" t="s">
        <v>227</v>
      </c>
      <c r="F106" s="208" t="s">
        <v>228</v>
      </c>
      <c r="G106" s="209" t="s">
        <v>209</v>
      </c>
      <c r="H106" s="210">
        <v>1020</v>
      </c>
      <c r="I106" s="211"/>
      <c r="J106" s="212">
        <f>ROUND(I106*H106,2)</f>
        <v>0</v>
      </c>
      <c r="K106" s="208" t="s">
        <v>195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1.0000000000000001E-05</v>
      </c>
      <c r="R106" s="215">
        <f>Q106*H106</f>
        <v>0.010200000000000001</v>
      </c>
      <c r="S106" s="215">
        <v>0.11500000000000001</v>
      </c>
      <c r="T106" s="216">
        <f>S106*H106</f>
        <v>117.30000000000001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145</v>
      </c>
      <c r="AT106" s="217" t="s">
        <v>131</v>
      </c>
      <c r="AU106" s="217" t="s">
        <v>79</v>
      </c>
      <c r="AY106" s="19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145</v>
      </c>
      <c r="BM106" s="217" t="s">
        <v>229</v>
      </c>
    </row>
    <row r="107" s="2" customFormat="1">
      <c r="A107" s="40"/>
      <c r="B107" s="41"/>
      <c r="C107" s="42"/>
      <c r="D107" s="228" t="s">
        <v>197</v>
      </c>
      <c r="E107" s="42"/>
      <c r="F107" s="229" t="s">
        <v>230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197</v>
      </c>
      <c r="AU107" s="19" t="s">
        <v>79</v>
      </c>
    </row>
    <row r="108" s="2" customFormat="1">
      <c r="A108" s="40"/>
      <c r="B108" s="41"/>
      <c r="C108" s="42"/>
      <c r="D108" s="219" t="s">
        <v>168</v>
      </c>
      <c r="E108" s="42"/>
      <c r="F108" s="220" t="s">
        <v>231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168</v>
      </c>
      <c r="AU108" s="19" t="s">
        <v>79</v>
      </c>
    </row>
    <row r="109" s="13" customFormat="1">
      <c r="A109" s="13"/>
      <c r="B109" s="230"/>
      <c r="C109" s="231"/>
      <c r="D109" s="219" t="s">
        <v>224</v>
      </c>
      <c r="E109" s="232" t="s">
        <v>19</v>
      </c>
      <c r="F109" s="233" t="s">
        <v>232</v>
      </c>
      <c r="G109" s="231"/>
      <c r="H109" s="232" t="s">
        <v>19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224</v>
      </c>
      <c r="AU109" s="239" t="s">
        <v>79</v>
      </c>
      <c r="AV109" s="13" t="s">
        <v>77</v>
      </c>
      <c r="AW109" s="13" t="s">
        <v>31</v>
      </c>
      <c r="AX109" s="13" t="s">
        <v>69</v>
      </c>
      <c r="AY109" s="239" t="s">
        <v>128</v>
      </c>
    </row>
    <row r="110" s="14" customFormat="1">
      <c r="A110" s="14"/>
      <c r="B110" s="240"/>
      <c r="C110" s="241"/>
      <c r="D110" s="219" t="s">
        <v>224</v>
      </c>
      <c r="E110" s="242" t="s">
        <v>19</v>
      </c>
      <c r="F110" s="243" t="s">
        <v>233</v>
      </c>
      <c r="G110" s="241"/>
      <c r="H110" s="244">
        <v>1020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224</v>
      </c>
      <c r="AU110" s="250" t="s">
        <v>79</v>
      </c>
      <c r="AV110" s="14" t="s">
        <v>79</v>
      </c>
      <c r="AW110" s="14" t="s">
        <v>31</v>
      </c>
      <c r="AX110" s="14" t="s">
        <v>77</v>
      </c>
      <c r="AY110" s="250" t="s">
        <v>128</v>
      </c>
    </row>
    <row r="111" s="2" customFormat="1" ht="24.15" customHeight="1">
      <c r="A111" s="40"/>
      <c r="B111" s="41"/>
      <c r="C111" s="206" t="s">
        <v>172</v>
      </c>
      <c r="D111" s="206" t="s">
        <v>131</v>
      </c>
      <c r="E111" s="207" t="s">
        <v>234</v>
      </c>
      <c r="F111" s="208" t="s">
        <v>235</v>
      </c>
      <c r="G111" s="209" t="s">
        <v>209</v>
      </c>
      <c r="H111" s="210">
        <v>2040</v>
      </c>
      <c r="I111" s="211"/>
      <c r="J111" s="212">
        <f>ROUND(I111*H111,2)</f>
        <v>0</v>
      </c>
      <c r="K111" s="208" t="s">
        <v>195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3.0000000000000001E-05</v>
      </c>
      <c r="R111" s="215">
        <f>Q111*H111</f>
        <v>0.061200000000000004</v>
      </c>
      <c r="S111" s="215">
        <v>0.23000000000000001</v>
      </c>
      <c r="T111" s="216">
        <f>S111*H111</f>
        <v>469.20000000000005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145</v>
      </c>
      <c r="AT111" s="217" t="s">
        <v>131</v>
      </c>
      <c r="AU111" s="217" t="s">
        <v>79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145</v>
      </c>
      <c r="BM111" s="217" t="s">
        <v>236</v>
      </c>
    </row>
    <row r="112" s="2" customFormat="1">
      <c r="A112" s="40"/>
      <c r="B112" s="41"/>
      <c r="C112" s="42"/>
      <c r="D112" s="228" t="s">
        <v>197</v>
      </c>
      <c r="E112" s="42"/>
      <c r="F112" s="229" t="s">
        <v>237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197</v>
      </c>
      <c r="AU112" s="19" t="s">
        <v>79</v>
      </c>
    </row>
    <row r="113" s="2" customFormat="1">
      <c r="A113" s="40"/>
      <c r="B113" s="41"/>
      <c r="C113" s="42"/>
      <c r="D113" s="219" t="s">
        <v>168</v>
      </c>
      <c r="E113" s="42"/>
      <c r="F113" s="220" t="s">
        <v>238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168</v>
      </c>
      <c r="AU113" s="19" t="s">
        <v>79</v>
      </c>
    </row>
    <row r="114" s="13" customFormat="1">
      <c r="A114" s="13"/>
      <c r="B114" s="230"/>
      <c r="C114" s="231"/>
      <c r="D114" s="219" t="s">
        <v>224</v>
      </c>
      <c r="E114" s="232" t="s">
        <v>19</v>
      </c>
      <c r="F114" s="233" t="s">
        <v>239</v>
      </c>
      <c r="G114" s="231"/>
      <c r="H114" s="232" t="s">
        <v>19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224</v>
      </c>
      <c r="AU114" s="239" t="s">
        <v>79</v>
      </c>
      <c r="AV114" s="13" t="s">
        <v>77</v>
      </c>
      <c r="AW114" s="13" t="s">
        <v>31</v>
      </c>
      <c r="AX114" s="13" t="s">
        <v>69</v>
      </c>
      <c r="AY114" s="239" t="s">
        <v>128</v>
      </c>
    </row>
    <row r="115" s="14" customFormat="1">
      <c r="A115" s="14"/>
      <c r="B115" s="240"/>
      <c r="C115" s="241"/>
      <c r="D115" s="219" t="s">
        <v>224</v>
      </c>
      <c r="E115" s="242" t="s">
        <v>19</v>
      </c>
      <c r="F115" s="243" t="s">
        <v>240</v>
      </c>
      <c r="G115" s="241"/>
      <c r="H115" s="244">
        <v>2040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224</v>
      </c>
      <c r="AU115" s="250" t="s">
        <v>79</v>
      </c>
      <c r="AV115" s="14" t="s">
        <v>79</v>
      </c>
      <c r="AW115" s="14" t="s">
        <v>31</v>
      </c>
      <c r="AX115" s="14" t="s">
        <v>77</v>
      </c>
      <c r="AY115" s="250" t="s">
        <v>128</v>
      </c>
    </row>
    <row r="116" s="2" customFormat="1" ht="24.15" customHeight="1">
      <c r="A116" s="40"/>
      <c r="B116" s="41"/>
      <c r="C116" s="206" t="s">
        <v>176</v>
      </c>
      <c r="D116" s="206" t="s">
        <v>131</v>
      </c>
      <c r="E116" s="207" t="s">
        <v>241</v>
      </c>
      <c r="F116" s="208" t="s">
        <v>242</v>
      </c>
      <c r="G116" s="209" t="s">
        <v>243</v>
      </c>
      <c r="H116" s="210">
        <v>180</v>
      </c>
      <c r="I116" s="211"/>
      <c r="J116" s="212">
        <f>ROUND(I116*H116,2)</f>
        <v>0</v>
      </c>
      <c r="K116" s="208" t="s">
        <v>195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0.20499999999999999</v>
      </c>
      <c r="T116" s="216">
        <f>S116*H116</f>
        <v>36.899999999999999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145</v>
      </c>
      <c r="AT116" s="217" t="s">
        <v>131</v>
      </c>
      <c r="AU116" s="217" t="s">
        <v>79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145</v>
      </c>
      <c r="BM116" s="217" t="s">
        <v>244</v>
      </c>
    </row>
    <row r="117" s="2" customFormat="1">
      <c r="A117" s="40"/>
      <c r="B117" s="41"/>
      <c r="C117" s="42"/>
      <c r="D117" s="228" t="s">
        <v>197</v>
      </c>
      <c r="E117" s="42"/>
      <c r="F117" s="229" t="s">
        <v>245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197</v>
      </c>
      <c r="AU117" s="19" t="s">
        <v>79</v>
      </c>
    </row>
    <row r="118" s="2" customFormat="1" ht="24.15" customHeight="1">
      <c r="A118" s="40"/>
      <c r="B118" s="41"/>
      <c r="C118" s="206" t="s">
        <v>246</v>
      </c>
      <c r="D118" s="206" t="s">
        <v>131</v>
      </c>
      <c r="E118" s="207" t="s">
        <v>247</v>
      </c>
      <c r="F118" s="208" t="s">
        <v>248</v>
      </c>
      <c r="G118" s="209" t="s">
        <v>243</v>
      </c>
      <c r="H118" s="210">
        <v>62</v>
      </c>
      <c r="I118" s="211"/>
      <c r="J118" s="212">
        <f>ROUND(I118*H118,2)</f>
        <v>0</v>
      </c>
      <c r="K118" s="208" t="s">
        <v>195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0.040000000000000001</v>
      </c>
      <c r="T118" s="216">
        <f>S118*H118</f>
        <v>2.48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145</v>
      </c>
      <c r="AT118" s="217" t="s">
        <v>131</v>
      </c>
      <c r="AU118" s="217" t="s">
        <v>79</v>
      </c>
      <c r="AY118" s="19" t="s">
        <v>128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145</v>
      </c>
      <c r="BM118" s="217" t="s">
        <v>249</v>
      </c>
    </row>
    <row r="119" s="2" customFormat="1">
      <c r="A119" s="40"/>
      <c r="B119" s="41"/>
      <c r="C119" s="42"/>
      <c r="D119" s="228" t="s">
        <v>197</v>
      </c>
      <c r="E119" s="42"/>
      <c r="F119" s="229" t="s">
        <v>250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197</v>
      </c>
      <c r="AU119" s="19" t="s">
        <v>79</v>
      </c>
    </row>
    <row r="120" s="2" customFormat="1" ht="24.15" customHeight="1">
      <c r="A120" s="40"/>
      <c r="B120" s="41"/>
      <c r="C120" s="206" t="s">
        <v>8</v>
      </c>
      <c r="D120" s="206" t="s">
        <v>131</v>
      </c>
      <c r="E120" s="207" t="s">
        <v>251</v>
      </c>
      <c r="F120" s="208" t="s">
        <v>252</v>
      </c>
      <c r="G120" s="209" t="s">
        <v>253</v>
      </c>
      <c r="H120" s="210">
        <v>452</v>
      </c>
      <c r="I120" s="211"/>
      <c r="J120" s="212">
        <f>ROUND(I120*H120,2)</f>
        <v>0</v>
      </c>
      <c r="K120" s="208" t="s">
        <v>195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145</v>
      </c>
      <c r="AT120" s="217" t="s">
        <v>131</v>
      </c>
      <c r="AU120" s="217" t="s">
        <v>79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145</v>
      </c>
      <c r="BM120" s="217" t="s">
        <v>254</v>
      </c>
    </row>
    <row r="121" s="2" customFormat="1">
      <c r="A121" s="40"/>
      <c r="B121" s="41"/>
      <c r="C121" s="42"/>
      <c r="D121" s="228" t="s">
        <v>197</v>
      </c>
      <c r="E121" s="42"/>
      <c r="F121" s="229" t="s">
        <v>255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197</v>
      </c>
      <c r="AU121" s="19" t="s">
        <v>79</v>
      </c>
    </row>
    <row r="122" s="14" customFormat="1">
      <c r="A122" s="14"/>
      <c r="B122" s="240"/>
      <c r="C122" s="241"/>
      <c r="D122" s="219" t="s">
        <v>224</v>
      </c>
      <c r="E122" s="242" t="s">
        <v>19</v>
      </c>
      <c r="F122" s="243" t="s">
        <v>256</v>
      </c>
      <c r="G122" s="241"/>
      <c r="H122" s="244">
        <v>452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224</v>
      </c>
      <c r="AU122" s="250" t="s">
        <v>79</v>
      </c>
      <c r="AV122" s="14" t="s">
        <v>79</v>
      </c>
      <c r="AW122" s="14" t="s">
        <v>31</v>
      </c>
      <c r="AX122" s="14" t="s">
        <v>77</v>
      </c>
      <c r="AY122" s="250" t="s">
        <v>128</v>
      </c>
    </row>
    <row r="123" s="2" customFormat="1" ht="24.15" customHeight="1">
      <c r="A123" s="40"/>
      <c r="B123" s="41"/>
      <c r="C123" s="206" t="s">
        <v>257</v>
      </c>
      <c r="D123" s="206" t="s">
        <v>131</v>
      </c>
      <c r="E123" s="207" t="s">
        <v>258</v>
      </c>
      <c r="F123" s="208" t="s">
        <v>259</v>
      </c>
      <c r="G123" s="209" t="s">
        <v>253</v>
      </c>
      <c r="H123" s="210">
        <v>60</v>
      </c>
      <c r="I123" s="211"/>
      <c r="J123" s="212">
        <f>ROUND(I123*H123,2)</f>
        <v>0</v>
      </c>
      <c r="K123" s="208" t="s">
        <v>195</v>
      </c>
      <c r="L123" s="46"/>
      <c r="M123" s="213" t="s">
        <v>19</v>
      </c>
      <c r="N123" s="214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145</v>
      </c>
      <c r="AT123" s="217" t="s">
        <v>131</v>
      </c>
      <c r="AU123" s="217" t="s">
        <v>79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145</v>
      </c>
      <c r="BM123" s="217" t="s">
        <v>260</v>
      </c>
    </row>
    <row r="124" s="2" customFormat="1">
      <c r="A124" s="40"/>
      <c r="B124" s="41"/>
      <c r="C124" s="42"/>
      <c r="D124" s="228" t="s">
        <v>197</v>
      </c>
      <c r="E124" s="42"/>
      <c r="F124" s="229" t="s">
        <v>261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197</v>
      </c>
      <c r="AU124" s="19" t="s">
        <v>79</v>
      </c>
    </row>
    <row r="125" s="2" customFormat="1" ht="24.15" customHeight="1">
      <c r="A125" s="40"/>
      <c r="B125" s="41"/>
      <c r="C125" s="206" t="s">
        <v>262</v>
      </c>
      <c r="D125" s="206" t="s">
        <v>131</v>
      </c>
      <c r="E125" s="207" t="s">
        <v>263</v>
      </c>
      <c r="F125" s="208" t="s">
        <v>264</v>
      </c>
      <c r="G125" s="209" t="s">
        <v>166</v>
      </c>
      <c r="H125" s="210">
        <v>2</v>
      </c>
      <c r="I125" s="211"/>
      <c r="J125" s="212">
        <f>ROUND(I125*H125,2)</f>
        <v>0</v>
      </c>
      <c r="K125" s="208" t="s">
        <v>195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145</v>
      </c>
      <c r="AT125" s="217" t="s">
        <v>131</v>
      </c>
      <c r="AU125" s="217" t="s">
        <v>79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145</v>
      </c>
      <c r="BM125" s="217" t="s">
        <v>265</v>
      </c>
    </row>
    <row r="126" s="2" customFormat="1">
      <c r="A126" s="40"/>
      <c r="B126" s="41"/>
      <c r="C126" s="42"/>
      <c r="D126" s="228" t="s">
        <v>197</v>
      </c>
      <c r="E126" s="42"/>
      <c r="F126" s="229" t="s">
        <v>266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197</v>
      </c>
      <c r="AU126" s="19" t="s">
        <v>79</v>
      </c>
    </row>
    <row r="127" s="2" customFormat="1" ht="24.15" customHeight="1">
      <c r="A127" s="40"/>
      <c r="B127" s="41"/>
      <c r="C127" s="206" t="s">
        <v>267</v>
      </c>
      <c r="D127" s="206" t="s">
        <v>131</v>
      </c>
      <c r="E127" s="207" t="s">
        <v>268</v>
      </c>
      <c r="F127" s="208" t="s">
        <v>269</v>
      </c>
      <c r="G127" s="209" t="s">
        <v>166</v>
      </c>
      <c r="H127" s="210">
        <v>2</v>
      </c>
      <c r="I127" s="211"/>
      <c r="J127" s="212">
        <f>ROUND(I127*H127,2)</f>
        <v>0</v>
      </c>
      <c r="K127" s="208" t="s">
        <v>195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145</v>
      </c>
      <c r="AT127" s="217" t="s">
        <v>131</v>
      </c>
      <c r="AU127" s="217" t="s">
        <v>79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145</v>
      </c>
      <c r="BM127" s="217" t="s">
        <v>270</v>
      </c>
    </row>
    <row r="128" s="2" customFormat="1">
      <c r="A128" s="40"/>
      <c r="B128" s="41"/>
      <c r="C128" s="42"/>
      <c r="D128" s="228" t="s">
        <v>197</v>
      </c>
      <c r="E128" s="42"/>
      <c r="F128" s="229" t="s">
        <v>271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197</v>
      </c>
      <c r="AU128" s="19" t="s">
        <v>79</v>
      </c>
    </row>
    <row r="129" s="2" customFormat="1" ht="24.15" customHeight="1">
      <c r="A129" s="40"/>
      <c r="B129" s="41"/>
      <c r="C129" s="206" t="s">
        <v>226</v>
      </c>
      <c r="D129" s="206" t="s">
        <v>131</v>
      </c>
      <c r="E129" s="207" t="s">
        <v>272</v>
      </c>
      <c r="F129" s="208" t="s">
        <v>273</v>
      </c>
      <c r="G129" s="209" t="s">
        <v>166</v>
      </c>
      <c r="H129" s="210">
        <v>2</v>
      </c>
      <c r="I129" s="211"/>
      <c r="J129" s="212">
        <f>ROUND(I129*H129,2)</f>
        <v>0</v>
      </c>
      <c r="K129" s="208" t="s">
        <v>195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145</v>
      </c>
      <c r="AT129" s="217" t="s">
        <v>131</v>
      </c>
      <c r="AU129" s="217" t="s">
        <v>79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145</v>
      </c>
      <c r="BM129" s="217" t="s">
        <v>274</v>
      </c>
    </row>
    <row r="130" s="2" customFormat="1">
      <c r="A130" s="40"/>
      <c r="B130" s="41"/>
      <c r="C130" s="42"/>
      <c r="D130" s="228" t="s">
        <v>197</v>
      </c>
      <c r="E130" s="42"/>
      <c r="F130" s="229" t="s">
        <v>275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197</v>
      </c>
      <c r="AU130" s="19" t="s">
        <v>79</v>
      </c>
    </row>
    <row r="131" s="2" customFormat="1" ht="37.8" customHeight="1">
      <c r="A131" s="40"/>
      <c r="B131" s="41"/>
      <c r="C131" s="206" t="s">
        <v>276</v>
      </c>
      <c r="D131" s="206" t="s">
        <v>131</v>
      </c>
      <c r="E131" s="207" t="s">
        <v>277</v>
      </c>
      <c r="F131" s="208" t="s">
        <v>278</v>
      </c>
      <c r="G131" s="209" t="s">
        <v>166</v>
      </c>
      <c r="H131" s="210">
        <v>38</v>
      </c>
      <c r="I131" s="211"/>
      <c r="J131" s="212">
        <f>ROUND(I131*H131,2)</f>
        <v>0</v>
      </c>
      <c r="K131" s="208" t="s">
        <v>195</v>
      </c>
      <c r="L131" s="46"/>
      <c r="M131" s="213" t="s">
        <v>19</v>
      </c>
      <c r="N131" s="214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145</v>
      </c>
      <c r="AT131" s="217" t="s">
        <v>131</v>
      </c>
      <c r="AU131" s="217" t="s">
        <v>79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145</v>
      </c>
      <c r="BM131" s="217" t="s">
        <v>279</v>
      </c>
    </row>
    <row r="132" s="2" customFormat="1">
      <c r="A132" s="40"/>
      <c r="B132" s="41"/>
      <c r="C132" s="42"/>
      <c r="D132" s="228" t="s">
        <v>197</v>
      </c>
      <c r="E132" s="42"/>
      <c r="F132" s="229" t="s">
        <v>280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197</v>
      </c>
      <c r="AU132" s="19" t="s">
        <v>79</v>
      </c>
    </row>
    <row r="133" s="14" customFormat="1">
      <c r="A133" s="14"/>
      <c r="B133" s="240"/>
      <c r="C133" s="241"/>
      <c r="D133" s="219" t="s">
        <v>224</v>
      </c>
      <c r="E133" s="241"/>
      <c r="F133" s="243" t="s">
        <v>281</v>
      </c>
      <c r="G133" s="241"/>
      <c r="H133" s="244">
        <v>38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224</v>
      </c>
      <c r="AU133" s="250" t="s">
        <v>79</v>
      </c>
      <c r="AV133" s="14" t="s">
        <v>79</v>
      </c>
      <c r="AW133" s="14" t="s">
        <v>4</v>
      </c>
      <c r="AX133" s="14" t="s">
        <v>77</v>
      </c>
      <c r="AY133" s="250" t="s">
        <v>128</v>
      </c>
    </row>
    <row r="134" s="2" customFormat="1" ht="37.8" customHeight="1">
      <c r="A134" s="40"/>
      <c r="B134" s="41"/>
      <c r="C134" s="206" t="s">
        <v>282</v>
      </c>
      <c r="D134" s="206" t="s">
        <v>131</v>
      </c>
      <c r="E134" s="207" t="s">
        <v>283</v>
      </c>
      <c r="F134" s="208" t="s">
        <v>284</v>
      </c>
      <c r="G134" s="209" t="s">
        <v>166</v>
      </c>
      <c r="H134" s="210">
        <v>38</v>
      </c>
      <c r="I134" s="211"/>
      <c r="J134" s="212">
        <f>ROUND(I134*H134,2)</f>
        <v>0</v>
      </c>
      <c r="K134" s="208" t="s">
        <v>195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145</v>
      </c>
      <c r="AT134" s="217" t="s">
        <v>131</v>
      </c>
      <c r="AU134" s="217" t="s">
        <v>79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145</v>
      </c>
      <c r="BM134" s="217" t="s">
        <v>285</v>
      </c>
    </row>
    <row r="135" s="2" customFormat="1">
      <c r="A135" s="40"/>
      <c r="B135" s="41"/>
      <c r="C135" s="42"/>
      <c r="D135" s="228" t="s">
        <v>197</v>
      </c>
      <c r="E135" s="42"/>
      <c r="F135" s="229" t="s">
        <v>286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197</v>
      </c>
      <c r="AU135" s="19" t="s">
        <v>79</v>
      </c>
    </row>
    <row r="136" s="14" customFormat="1">
      <c r="A136" s="14"/>
      <c r="B136" s="240"/>
      <c r="C136" s="241"/>
      <c r="D136" s="219" t="s">
        <v>224</v>
      </c>
      <c r="E136" s="241"/>
      <c r="F136" s="243" t="s">
        <v>281</v>
      </c>
      <c r="G136" s="241"/>
      <c r="H136" s="244">
        <v>38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224</v>
      </c>
      <c r="AU136" s="250" t="s">
        <v>79</v>
      </c>
      <c r="AV136" s="14" t="s">
        <v>79</v>
      </c>
      <c r="AW136" s="14" t="s">
        <v>4</v>
      </c>
      <c r="AX136" s="14" t="s">
        <v>77</v>
      </c>
      <c r="AY136" s="250" t="s">
        <v>128</v>
      </c>
    </row>
    <row r="137" s="2" customFormat="1" ht="33" customHeight="1">
      <c r="A137" s="40"/>
      <c r="B137" s="41"/>
      <c r="C137" s="206" t="s">
        <v>287</v>
      </c>
      <c r="D137" s="206" t="s">
        <v>131</v>
      </c>
      <c r="E137" s="207" t="s">
        <v>288</v>
      </c>
      <c r="F137" s="208" t="s">
        <v>289</v>
      </c>
      <c r="G137" s="209" t="s">
        <v>166</v>
      </c>
      <c r="H137" s="210">
        <v>58</v>
      </c>
      <c r="I137" s="211"/>
      <c r="J137" s="212">
        <f>ROUND(I137*H137,2)</f>
        <v>0</v>
      </c>
      <c r="K137" s="208" t="s">
        <v>195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145</v>
      </c>
      <c r="AT137" s="217" t="s">
        <v>131</v>
      </c>
      <c r="AU137" s="217" t="s">
        <v>79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145</v>
      </c>
      <c r="BM137" s="217" t="s">
        <v>290</v>
      </c>
    </row>
    <row r="138" s="2" customFormat="1">
      <c r="A138" s="40"/>
      <c r="B138" s="41"/>
      <c r="C138" s="42"/>
      <c r="D138" s="228" t="s">
        <v>197</v>
      </c>
      <c r="E138" s="42"/>
      <c r="F138" s="229" t="s">
        <v>291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197</v>
      </c>
      <c r="AU138" s="19" t="s">
        <v>79</v>
      </c>
    </row>
    <row r="139" s="14" customFormat="1">
      <c r="A139" s="14"/>
      <c r="B139" s="240"/>
      <c r="C139" s="241"/>
      <c r="D139" s="219" t="s">
        <v>224</v>
      </c>
      <c r="E139" s="241"/>
      <c r="F139" s="243" t="s">
        <v>292</v>
      </c>
      <c r="G139" s="241"/>
      <c r="H139" s="244">
        <v>58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224</v>
      </c>
      <c r="AU139" s="250" t="s">
        <v>79</v>
      </c>
      <c r="AV139" s="14" t="s">
        <v>79</v>
      </c>
      <c r="AW139" s="14" t="s">
        <v>4</v>
      </c>
      <c r="AX139" s="14" t="s">
        <v>77</v>
      </c>
      <c r="AY139" s="250" t="s">
        <v>128</v>
      </c>
    </row>
    <row r="140" s="2" customFormat="1" ht="37.8" customHeight="1">
      <c r="A140" s="40"/>
      <c r="B140" s="41"/>
      <c r="C140" s="206" t="s">
        <v>293</v>
      </c>
      <c r="D140" s="206" t="s">
        <v>131</v>
      </c>
      <c r="E140" s="207" t="s">
        <v>294</v>
      </c>
      <c r="F140" s="208" t="s">
        <v>295</v>
      </c>
      <c r="G140" s="209" t="s">
        <v>253</v>
      </c>
      <c r="H140" s="210">
        <v>512</v>
      </c>
      <c r="I140" s="211"/>
      <c r="J140" s="212">
        <f>ROUND(I140*H140,2)</f>
        <v>0</v>
      </c>
      <c r="K140" s="208" t="s">
        <v>195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145</v>
      </c>
      <c r="AT140" s="217" t="s">
        <v>131</v>
      </c>
      <c r="AU140" s="217" t="s">
        <v>79</v>
      </c>
      <c r="AY140" s="19" t="s">
        <v>128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145</v>
      </c>
      <c r="BM140" s="217" t="s">
        <v>296</v>
      </c>
    </row>
    <row r="141" s="2" customFormat="1">
      <c r="A141" s="40"/>
      <c r="B141" s="41"/>
      <c r="C141" s="42"/>
      <c r="D141" s="228" t="s">
        <v>197</v>
      </c>
      <c r="E141" s="42"/>
      <c r="F141" s="229" t="s">
        <v>297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197</v>
      </c>
      <c r="AU141" s="19" t="s">
        <v>79</v>
      </c>
    </row>
    <row r="142" s="14" customFormat="1">
      <c r="A142" s="14"/>
      <c r="B142" s="240"/>
      <c r="C142" s="241"/>
      <c r="D142" s="219" t="s">
        <v>224</v>
      </c>
      <c r="E142" s="242" t="s">
        <v>19</v>
      </c>
      <c r="F142" s="243" t="s">
        <v>298</v>
      </c>
      <c r="G142" s="241"/>
      <c r="H142" s="244">
        <v>512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224</v>
      </c>
      <c r="AU142" s="250" t="s">
        <v>79</v>
      </c>
      <c r="AV142" s="14" t="s">
        <v>79</v>
      </c>
      <c r="AW142" s="14" t="s">
        <v>31</v>
      </c>
      <c r="AX142" s="14" t="s">
        <v>77</v>
      </c>
      <c r="AY142" s="250" t="s">
        <v>128</v>
      </c>
    </row>
    <row r="143" s="2" customFormat="1" ht="37.8" customHeight="1">
      <c r="A143" s="40"/>
      <c r="B143" s="41"/>
      <c r="C143" s="206" t="s">
        <v>7</v>
      </c>
      <c r="D143" s="206" t="s">
        <v>131</v>
      </c>
      <c r="E143" s="207" t="s">
        <v>299</v>
      </c>
      <c r="F143" s="208" t="s">
        <v>300</v>
      </c>
      <c r="G143" s="209" t="s">
        <v>253</v>
      </c>
      <c r="H143" s="210">
        <v>10240</v>
      </c>
      <c r="I143" s="211"/>
      <c r="J143" s="212">
        <f>ROUND(I143*H143,2)</f>
        <v>0</v>
      </c>
      <c r="K143" s="208" t="s">
        <v>195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145</v>
      </c>
      <c r="AT143" s="217" t="s">
        <v>131</v>
      </c>
      <c r="AU143" s="217" t="s">
        <v>79</v>
      </c>
      <c r="AY143" s="19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145</v>
      </c>
      <c r="BM143" s="217" t="s">
        <v>301</v>
      </c>
    </row>
    <row r="144" s="2" customFormat="1">
      <c r="A144" s="40"/>
      <c r="B144" s="41"/>
      <c r="C144" s="42"/>
      <c r="D144" s="228" t="s">
        <v>197</v>
      </c>
      <c r="E144" s="42"/>
      <c r="F144" s="229" t="s">
        <v>302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197</v>
      </c>
      <c r="AU144" s="19" t="s">
        <v>79</v>
      </c>
    </row>
    <row r="145" s="14" customFormat="1">
      <c r="A145" s="14"/>
      <c r="B145" s="240"/>
      <c r="C145" s="241"/>
      <c r="D145" s="219" t="s">
        <v>224</v>
      </c>
      <c r="E145" s="241"/>
      <c r="F145" s="243" t="s">
        <v>303</v>
      </c>
      <c r="G145" s="241"/>
      <c r="H145" s="244">
        <v>10240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224</v>
      </c>
      <c r="AU145" s="250" t="s">
        <v>79</v>
      </c>
      <c r="AV145" s="14" t="s">
        <v>79</v>
      </c>
      <c r="AW145" s="14" t="s">
        <v>4</v>
      </c>
      <c r="AX145" s="14" t="s">
        <v>77</v>
      </c>
      <c r="AY145" s="250" t="s">
        <v>128</v>
      </c>
    </row>
    <row r="146" s="2" customFormat="1" ht="24.15" customHeight="1">
      <c r="A146" s="40"/>
      <c r="B146" s="41"/>
      <c r="C146" s="206" t="s">
        <v>304</v>
      </c>
      <c r="D146" s="206" t="s">
        <v>131</v>
      </c>
      <c r="E146" s="207" t="s">
        <v>305</v>
      </c>
      <c r="F146" s="208" t="s">
        <v>306</v>
      </c>
      <c r="G146" s="209" t="s">
        <v>253</v>
      </c>
      <c r="H146" s="210">
        <v>30</v>
      </c>
      <c r="I146" s="211"/>
      <c r="J146" s="212">
        <f>ROUND(I146*H146,2)</f>
        <v>0</v>
      </c>
      <c r="K146" s="208" t="s">
        <v>195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145</v>
      </c>
      <c r="AT146" s="217" t="s">
        <v>131</v>
      </c>
      <c r="AU146" s="217" t="s">
        <v>79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145</v>
      </c>
      <c r="BM146" s="217" t="s">
        <v>307</v>
      </c>
    </row>
    <row r="147" s="2" customFormat="1">
      <c r="A147" s="40"/>
      <c r="B147" s="41"/>
      <c r="C147" s="42"/>
      <c r="D147" s="228" t="s">
        <v>197</v>
      </c>
      <c r="E147" s="42"/>
      <c r="F147" s="229" t="s">
        <v>308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197</v>
      </c>
      <c r="AU147" s="19" t="s">
        <v>79</v>
      </c>
    </row>
    <row r="148" s="2" customFormat="1" ht="16.5" customHeight="1">
      <c r="A148" s="40"/>
      <c r="B148" s="41"/>
      <c r="C148" s="251" t="s">
        <v>309</v>
      </c>
      <c r="D148" s="251" t="s">
        <v>310</v>
      </c>
      <c r="E148" s="252" t="s">
        <v>311</v>
      </c>
      <c r="F148" s="253" t="s">
        <v>312</v>
      </c>
      <c r="G148" s="254" t="s">
        <v>313</v>
      </c>
      <c r="H148" s="255">
        <v>60</v>
      </c>
      <c r="I148" s="256"/>
      <c r="J148" s="257">
        <f>ROUND(I148*H148,2)</f>
        <v>0</v>
      </c>
      <c r="K148" s="253" t="s">
        <v>195</v>
      </c>
      <c r="L148" s="258"/>
      <c r="M148" s="259" t="s">
        <v>19</v>
      </c>
      <c r="N148" s="260" t="s">
        <v>40</v>
      </c>
      <c r="O148" s="86"/>
      <c r="P148" s="215">
        <f>O148*H148</f>
        <v>0</v>
      </c>
      <c r="Q148" s="215">
        <v>1</v>
      </c>
      <c r="R148" s="215">
        <f>Q148*H148</f>
        <v>60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163</v>
      </c>
      <c r="AT148" s="217" t="s">
        <v>310</v>
      </c>
      <c r="AU148" s="217" t="s">
        <v>79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145</v>
      </c>
      <c r="BM148" s="217" t="s">
        <v>314</v>
      </c>
    </row>
    <row r="149" s="14" customFormat="1">
      <c r="A149" s="14"/>
      <c r="B149" s="240"/>
      <c r="C149" s="241"/>
      <c r="D149" s="219" t="s">
        <v>224</v>
      </c>
      <c r="E149" s="241"/>
      <c r="F149" s="243" t="s">
        <v>315</v>
      </c>
      <c r="G149" s="241"/>
      <c r="H149" s="244">
        <v>60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224</v>
      </c>
      <c r="AU149" s="250" t="s">
        <v>79</v>
      </c>
      <c r="AV149" s="14" t="s">
        <v>79</v>
      </c>
      <c r="AW149" s="14" t="s">
        <v>4</v>
      </c>
      <c r="AX149" s="14" t="s">
        <v>77</v>
      </c>
      <c r="AY149" s="250" t="s">
        <v>128</v>
      </c>
    </row>
    <row r="150" s="2" customFormat="1" ht="37.8" customHeight="1">
      <c r="A150" s="40"/>
      <c r="B150" s="41"/>
      <c r="C150" s="206" t="s">
        <v>316</v>
      </c>
      <c r="D150" s="206" t="s">
        <v>131</v>
      </c>
      <c r="E150" s="207" t="s">
        <v>317</v>
      </c>
      <c r="F150" s="208" t="s">
        <v>318</v>
      </c>
      <c r="G150" s="209" t="s">
        <v>253</v>
      </c>
      <c r="H150" s="210">
        <v>10.5</v>
      </c>
      <c r="I150" s="211"/>
      <c r="J150" s="212">
        <f>ROUND(I150*H150,2)</f>
        <v>0</v>
      </c>
      <c r="K150" s="208" t="s">
        <v>195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145</v>
      </c>
      <c r="AT150" s="217" t="s">
        <v>131</v>
      </c>
      <c r="AU150" s="217" t="s">
        <v>79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145</v>
      </c>
      <c r="BM150" s="217" t="s">
        <v>319</v>
      </c>
    </row>
    <row r="151" s="2" customFormat="1">
      <c r="A151" s="40"/>
      <c r="B151" s="41"/>
      <c r="C151" s="42"/>
      <c r="D151" s="228" t="s">
        <v>197</v>
      </c>
      <c r="E151" s="42"/>
      <c r="F151" s="229" t="s">
        <v>320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197</v>
      </c>
      <c r="AU151" s="19" t="s">
        <v>79</v>
      </c>
    </row>
    <row r="152" s="14" customFormat="1">
      <c r="A152" s="14"/>
      <c r="B152" s="240"/>
      <c r="C152" s="241"/>
      <c r="D152" s="219" t="s">
        <v>224</v>
      </c>
      <c r="E152" s="242" t="s">
        <v>19</v>
      </c>
      <c r="F152" s="243" t="s">
        <v>321</v>
      </c>
      <c r="G152" s="241"/>
      <c r="H152" s="244">
        <v>10.5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224</v>
      </c>
      <c r="AU152" s="250" t="s">
        <v>79</v>
      </c>
      <c r="AV152" s="14" t="s">
        <v>79</v>
      </c>
      <c r="AW152" s="14" t="s">
        <v>31</v>
      </c>
      <c r="AX152" s="14" t="s">
        <v>77</v>
      </c>
      <c r="AY152" s="250" t="s">
        <v>128</v>
      </c>
    </row>
    <row r="153" s="2" customFormat="1" ht="16.5" customHeight="1">
      <c r="A153" s="40"/>
      <c r="B153" s="41"/>
      <c r="C153" s="251" t="s">
        <v>322</v>
      </c>
      <c r="D153" s="251" t="s">
        <v>310</v>
      </c>
      <c r="E153" s="252" t="s">
        <v>323</v>
      </c>
      <c r="F153" s="253" t="s">
        <v>324</v>
      </c>
      <c r="G153" s="254" t="s">
        <v>313</v>
      </c>
      <c r="H153" s="255">
        <v>21</v>
      </c>
      <c r="I153" s="256"/>
      <c r="J153" s="257">
        <f>ROUND(I153*H153,2)</f>
        <v>0</v>
      </c>
      <c r="K153" s="253" t="s">
        <v>195</v>
      </c>
      <c r="L153" s="258"/>
      <c r="M153" s="259" t="s">
        <v>19</v>
      </c>
      <c r="N153" s="260" t="s">
        <v>40</v>
      </c>
      <c r="O153" s="86"/>
      <c r="P153" s="215">
        <f>O153*H153</f>
        <v>0</v>
      </c>
      <c r="Q153" s="215">
        <v>1</v>
      </c>
      <c r="R153" s="215">
        <f>Q153*H153</f>
        <v>21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163</v>
      </c>
      <c r="AT153" s="217" t="s">
        <v>310</v>
      </c>
      <c r="AU153" s="217" t="s">
        <v>79</v>
      </c>
      <c r="AY153" s="19" t="s">
        <v>128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145</v>
      </c>
      <c r="BM153" s="217" t="s">
        <v>325</v>
      </c>
    </row>
    <row r="154" s="14" customFormat="1">
      <c r="A154" s="14"/>
      <c r="B154" s="240"/>
      <c r="C154" s="241"/>
      <c r="D154" s="219" t="s">
        <v>224</v>
      </c>
      <c r="E154" s="241"/>
      <c r="F154" s="243" t="s">
        <v>326</v>
      </c>
      <c r="G154" s="241"/>
      <c r="H154" s="244">
        <v>21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224</v>
      </c>
      <c r="AU154" s="250" t="s">
        <v>79</v>
      </c>
      <c r="AV154" s="14" t="s">
        <v>79</v>
      </c>
      <c r="AW154" s="14" t="s">
        <v>4</v>
      </c>
      <c r="AX154" s="14" t="s">
        <v>77</v>
      </c>
      <c r="AY154" s="250" t="s">
        <v>128</v>
      </c>
    </row>
    <row r="155" s="2" customFormat="1" ht="21.75" customHeight="1">
      <c r="A155" s="40"/>
      <c r="B155" s="41"/>
      <c r="C155" s="206" t="s">
        <v>327</v>
      </c>
      <c r="D155" s="206" t="s">
        <v>131</v>
      </c>
      <c r="E155" s="207" t="s">
        <v>328</v>
      </c>
      <c r="F155" s="208" t="s">
        <v>329</v>
      </c>
      <c r="G155" s="209" t="s">
        <v>209</v>
      </c>
      <c r="H155" s="210">
        <v>1480</v>
      </c>
      <c r="I155" s="211"/>
      <c r="J155" s="212">
        <f>ROUND(I155*H155,2)</f>
        <v>0</v>
      </c>
      <c r="K155" s="208" t="s">
        <v>195</v>
      </c>
      <c r="L155" s="46"/>
      <c r="M155" s="213" t="s">
        <v>19</v>
      </c>
      <c r="N155" s="214" t="s">
        <v>40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145</v>
      </c>
      <c r="AT155" s="217" t="s">
        <v>131</v>
      </c>
      <c r="AU155" s="217" t="s">
        <v>79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77</v>
      </c>
      <c r="BK155" s="218">
        <f>ROUND(I155*H155,2)</f>
        <v>0</v>
      </c>
      <c r="BL155" s="19" t="s">
        <v>145</v>
      </c>
      <c r="BM155" s="217" t="s">
        <v>330</v>
      </c>
    </row>
    <row r="156" s="2" customFormat="1">
      <c r="A156" s="40"/>
      <c r="B156" s="41"/>
      <c r="C156" s="42"/>
      <c r="D156" s="228" t="s">
        <v>197</v>
      </c>
      <c r="E156" s="42"/>
      <c r="F156" s="229" t="s">
        <v>331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197</v>
      </c>
      <c r="AU156" s="19" t="s">
        <v>79</v>
      </c>
    </row>
    <row r="157" s="2" customFormat="1" ht="24.15" customHeight="1">
      <c r="A157" s="40"/>
      <c r="B157" s="41"/>
      <c r="C157" s="251" t="s">
        <v>332</v>
      </c>
      <c r="D157" s="251" t="s">
        <v>310</v>
      </c>
      <c r="E157" s="252" t="s">
        <v>333</v>
      </c>
      <c r="F157" s="253" t="s">
        <v>334</v>
      </c>
      <c r="G157" s="254" t="s">
        <v>253</v>
      </c>
      <c r="H157" s="255">
        <v>552</v>
      </c>
      <c r="I157" s="256"/>
      <c r="J157" s="257">
        <f>ROUND(I157*H157,2)</f>
        <v>0</v>
      </c>
      <c r="K157" s="253" t="s">
        <v>135</v>
      </c>
      <c r="L157" s="258"/>
      <c r="M157" s="259" t="s">
        <v>19</v>
      </c>
      <c r="N157" s="260" t="s">
        <v>40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163</v>
      </c>
      <c r="AT157" s="217" t="s">
        <v>310</v>
      </c>
      <c r="AU157" s="217" t="s">
        <v>79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145</v>
      </c>
      <c r="BM157" s="217" t="s">
        <v>335</v>
      </c>
    </row>
    <row r="158" s="14" customFormat="1">
      <c r="A158" s="14"/>
      <c r="B158" s="240"/>
      <c r="C158" s="241"/>
      <c r="D158" s="219" t="s">
        <v>224</v>
      </c>
      <c r="E158" s="242" t="s">
        <v>19</v>
      </c>
      <c r="F158" s="243" t="s">
        <v>336</v>
      </c>
      <c r="G158" s="241"/>
      <c r="H158" s="244">
        <v>552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224</v>
      </c>
      <c r="AU158" s="250" t="s">
        <v>79</v>
      </c>
      <c r="AV158" s="14" t="s">
        <v>79</v>
      </c>
      <c r="AW158" s="14" t="s">
        <v>31</v>
      </c>
      <c r="AX158" s="14" t="s">
        <v>77</v>
      </c>
      <c r="AY158" s="250" t="s">
        <v>128</v>
      </c>
    </row>
    <row r="159" s="2" customFormat="1" ht="24.15" customHeight="1">
      <c r="A159" s="40"/>
      <c r="B159" s="41"/>
      <c r="C159" s="206" t="s">
        <v>337</v>
      </c>
      <c r="D159" s="206" t="s">
        <v>131</v>
      </c>
      <c r="E159" s="207" t="s">
        <v>338</v>
      </c>
      <c r="F159" s="208" t="s">
        <v>339</v>
      </c>
      <c r="G159" s="209" t="s">
        <v>166</v>
      </c>
      <c r="H159" s="210">
        <v>2</v>
      </c>
      <c r="I159" s="211"/>
      <c r="J159" s="212">
        <f>ROUND(I159*H159,2)</f>
        <v>0</v>
      </c>
      <c r="K159" s="208" t="s">
        <v>195</v>
      </c>
      <c r="L159" s="46"/>
      <c r="M159" s="213" t="s">
        <v>19</v>
      </c>
      <c r="N159" s="214" t="s">
        <v>40</v>
      </c>
      <c r="O159" s="86"/>
      <c r="P159" s="215">
        <f>O159*H159</f>
        <v>0</v>
      </c>
      <c r="Q159" s="215">
        <v>0.021350000000000001</v>
      </c>
      <c r="R159" s="215">
        <f>Q159*H159</f>
        <v>0.042700000000000002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145</v>
      </c>
      <c r="AT159" s="217" t="s">
        <v>131</v>
      </c>
      <c r="AU159" s="217" t="s">
        <v>79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145</v>
      </c>
      <c r="BM159" s="217" t="s">
        <v>340</v>
      </c>
    </row>
    <row r="160" s="2" customFormat="1">
      <c r="A160" s="40"/>
      <c r="B160" s="41"/>
      <c r="C160" s="42"/>
      <c r="D160" s="228" t="s">
        <v>197</v>
      </c>
      <c r="E160" s="42"/>
      <c r="F160" s="229" t="s">
        <v>341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197</v>
      </c>
      <c r="AU160" s="19" t="s">
        <v>79</v>
      </c>
    </row>
    <row r="161" s="12" customFormat="1" ht="22.8" customHeight="1">
      <c r="A161" s="12"/>
      <c r="B161" s="190"/>
      <c r="C161" s="191"/>
      <c r="D161" s="192" t="s">
        <v>68</v>
      </c>
      <c r="E161" s="204" t="s">
        <v>145</v>
      </c>
      <c r="F161" s="204" t="s">
        <v>342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SUM(P162:P163)</f>
        <v>0</v>
      </c>
      <c r="Q161" s="198"/>
      <c r="R161" s="199">
        <f>SUM(R162:R163)</f>
        <v>0</v>
      </c>
      <c r="S161" s="198"/>
      <c r="T161" s="200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77</v>
      </c>
      <c r="AT161" s="202" t="s">
        <v>68</v>
      </c>
      <c r="AU161" s="202" t="s">
        <v>77</v>
      </c>
      <c r="AY161" s="201" t="s">
        <v>128</v>
      </c>
      <c r="BK161" s="203">
        <f>SUM(BK162:BK163)</f>
        <v>0</v>
      </c>
    </row>
    <row r="162" s="2" customFormat="1" ht="21.75" customHeight="1">
      <c r="A162" s="40"/>
      <c r="B162" s="41"/>
      <c r="C162" s="206" t="s">
        <v>343</v>
      </c>
      <c r="D162" s="206" t="s">
        <v>131</v>
      </c>
      <c r="E162" s="207" t="s">
        <v>344</v>
      </c>
      <c r="F162" s="208" t="s">
        <v>345</v>
      </c>
      <c r="G162" s="209" t="s">
        <v>253</v>
      </c>
      <c r="H162" s="210">
        <v>3</v>
      </c>
      <c r="I162" s="211"/>
      <c r="J162" s="212">
        <f>ROUND(I162*H162,2)</f>
        <v>0</v>
      </c>
      <c r="K162" s="208" t="s">
        <v>195</v>
      </c>
      <c r="L162" s="46"/>
      <c r="M162" s="213" t="s">
        <v>19</v>
      </c>
      <c r="N162" s="214" t="s">
        <v>40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145</v>
      </c>
      <c r="AT162" s="217" t="s">
        <v>131</v>
      </c>
      <c r="AU162" s="217" t="s">
        <v>79</v>
      </c>
      <c r="AY162" s="19" t="s">
        <v>128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77</v>
      </c>
      <c r="BK162" s="218">
        <f>ROUND(I162*H162,2)</f>
        <v>0</v>
      </c>
      <c r="BL162" s="19" t="s">
        <v>145</v>
      </c>
      <c r="BM162" s="217" t="s">
        <v>346</v>
      </c>
    </row>
    <row r="163" s="2" customFormat="1">
      <c r="A163" s="40"/>
      <c r="B163" s="41"/>
      <c r="C163" s="42"/>
      <c r="D163" s="228" t="s">
        <v>197</v>
      </c>
      <c r="E163" s="42"/>
      <c r="F163" s="229" t="s">
        <v>347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197</v>
      </c>
      <c r="AU163" s="19" t="s">
        <v>79</v>
      </c>
    </row>
    <row r="164" s="12" customFormat="1" ht="22.8" customHeight="1">
      <c r="A164" s="12"/>
      <c r="B164" s="190"/>
      <c r="C164" s="191"/>
      <c r="D164" s="192" t="s">
        <v>68</v>
      </c>
      <c r="E164" s="204" t="s">
        <v>127</v>
      </c>
      <c r="F164" s="204" t="s">
        <v>348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SUM(P165:P184)</f>
        <v>0</v>
      </c>
      <c r="Q164" s="198"/>
      <c r="R164" s="199">
        <f>SUM(R165:R184)</f>
        <v>43.1571</v>
      </c>
      <c r="S164" s="198"/>
      <c r="T164" s="200">
        <f>SUM(T165:T184)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77</v>
      </c>
      <c r="AT164" s="202" t="s">
        <v>68</v>
      </c>
      <c r="AU164" s="202" t="s">
        <v>77</v>
      </c>
      <c r="AY164" s="201" t="s">
        <v>128</v>
      </c>
      <c r="BK164" s="203">
        <f>SUM(BK165:BK184)</f>
        <v>0</v>
      </c>
    </row>
    <row r="165" s="2" customFormat="1" ht="21.75" customHeight="1">
      <c r="A165" s="40"/>
      <c r="B165" s="41"/>
      <c r="C165" s="206" t="s">
        <v>349</v>
      </c>
      <c r="D165" s="206" t="s">
        <v>131</v>
      </c>
      <c r="E165" s="207" t="s">
        <v>350</v>
      </c>
      <c r="F165" s="208" t="s">
        <v>351</v>
      </c>
      <c r="G165" s="209" t="s">
        <v>209</v>
      </c>
      <c r="H165" s="210">
        <v>1480</v>
      </c>
      <c r="I165" s="211"/>
      <c r="J165" s="212">
        <f>ROUND(I165*H165,2)</f>
        <v>0</v>
      </c>
      <c r="K165" s="208" t="s">
        <v>195</v>
      </c>
      <c r="L165" s="46"/>
      <c r="M165" s="213" t="s">
        <v>19</v>
      </c>
      <c r="N165" s="214" t="s">
        <v>40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145</v>
      </c>
      <c r="AT165" s="217" t="s">
        <v>131</v>
      </c>
      <c r="AU165" s="217" t="s">
        <v>79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77</v>
      </c>
      <c r="BK165" s="218">
        <f>ROUND(I165*H165,2)</f>
        <v>0</v>
      </c>
      <c r="BL165" s="19" t="s">
        <v>145</v>
      </c>
      <c r="BM165" s="217" t="s">
        <v>352</v>
      </c>
    </row>
    <row r="166" s="2" customFormat="1">
      <c r="A166" s="40"/>
      <c r="B166" s="41"/>
      <c r="C166" s="42"/>
      <c r="D166" s="228" t="s">
        <v>197</v>
      </c>
      <c r="E166" s="42"/>
      <c r="F166" s="229" t="s">
        <v>353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197</v>
      </c>
      <c r="AU166" s="19" t="s">
        <v>79</v>
      </c>
    </row>
    <row r="167" s="14" customFormat="1">
      <c r="A167" s="14"/>
      <c r="B167" s="240"/>
      <c r="C167" s="241"/>
      <c r="D167" s="219" t="s">
        <v>224</v>
      </c>
      <c r="E167" s="242" t="s">
        <v>19</v>
      </c>
      <c r="F167" s="243" t="s">
        <v>354</v>
      </c>
      <c r="G167" s="241"/>
      <c r="H167" s="244">
        <v>1480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224</v>
      </c>
      <c r="AU167" s="250" t="s">
        <v>79</v>
      </c>
      <c r="AV167" s="14" t="s">
        <v>79</v>
      </c>
      <c r="AW167" s="14" t="s">
        <v>31</v>
      </c>
      <c r="AX167" s="14" t="s">
        <v>77</v>
      </c>
      <c r="AY167" s="250" t="s">
        <v>128</v>
      </c>
    </row>
    <row r="168" s="2" customFormat="1" ht="24.15" customHeight="1">
      <c r="A168" s="40"/>
      <c r="B168" s="41"/>
      <c r="C168" s="206" t="s">
        <v>355</v>
      </c>
      <c r="D168" s="206" t="s">
        <v>131</v>
      </c>
      <c r="E168" s="207" t="s">
        <v>356</v>
      </c>
      <c r="F168" s="208" t="s">
        <v>357</v>
      </c>
      <c r="G168" s="209" t="s">
        <v>209</v>
      </c>
      <c r="H168" s="210">
        <v>1100</v>
      </c>
      <c r="I168" s="211"/>
      <c r="J168" s="212">
        <f>ROUND(I168*H168,2)</f>
        <v>0</v>
      </c>
      <c r="K168" s="208" t="s">
        <v>195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145</v>
      </c>
      <c r="AT168" s="217" t="s">
        <v>131</v>
      </c>
      <c r="AU168" s="217" t="s">
        <v>79</v>
      </c>
      <c r="AY168" s="19" t="s">
        <v>128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145</v>
      </c>
      <c r="BM168" s="217" t="s">
        <v>358</v>
      </c>
    </row>
    <row r="169" s="2" customFormat="1">
      <c r="A169" s="40"/>
      <c r="B169" s="41"/>
      <c r="C169" s="42"/>
      <c r="D169" s="228" t="s">
        <v>197</v>
      </c>
      <c r="E169" s="42"/>
      <c r="F169" s="229" t="s">
        <v>359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197</v>
      </c>
      <c r="AU169" s="19" t="s">
        <v>79</v>
      </c>
    </row>
    <row r="170" s="2" customFormat="1" ht="24.15" customHeight="1">
      <c r="A170" s="40"/>
      <c r="B170" s="41"/>
      <c r="C170" s="206" t="s">
        <v>360</v>
      </c>
      <c r="D170" s="206" t="s">
        <v>131</v>
      </c>
      <c r="E170" s="207" t="s">
        <v>361</v>
      </c>
      <c r="F170" s="208" t="s">
        <v>362</v>
      </c>
      <c r="G170" s="209" t="s">
        <v>209</v>
      </c>
      <c r="H170" s="210">
        <v>1200</v>
      </c>
      <c r="I170" s="211"/>
      <c r="J170" s="212">
        <f>ROUND(I170*H170,2)</f>
        <v>0</v>
      </c>
      <c r="K170" s="208" t="s">
        <v>195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145</v>
      </c>
      <c r="AT170" s="217" t="s">
        <v>131</v>
      </c>
      <c r="AU170" s="217" t="s">
        <v>79</v>
      </c>
      <c r="AY170" s="19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145</v>
      </c>
      <c r="BM170" s="217" t="s">
        <v>363</v>
      </c>
    </row>
    <row r="171" s="2" customFormat="1">
      <c r="A171" s="40"/>
      <c r="B171" s="41"/>
      <c r="C171" s="42"/>
      <c r="D171" s="228" t="s">
        <v>197</v>
      </c>
      <c r="E171" s="42"/>
      <c r="F171" s="229" t="s">
        <v>364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197</v>
      </c>
      <c r="AU171" s="19" t="s">
        <v>79</v>
      </c>
    </row>
    <row r="172" s="2" customFormat="1" ht="21.75" customHeight="1">
      <c r="A172" s="40"/>
      <c r="B172" s="41"/>
      <c r="C172" s="206" t="s">
        <v>365</v>
      </c>
      <c r="D172" s="206" t="s">
        <v>131</v>
      </c>
      <c r="E172" s="207" t="s">
        <v>366</v>
      </c>
      <c r="F172" s="208" t="s">
        <v>367</v>
      </c>
      <c r="G172" s="209" t="s">
        <v>209</v>
      </c>
      <c r="H172" s="210">
        <v>2200</v>
      </c>
      <c r="I172" s="211"/>
      <c r="J172" s="212">
        <f>ROUND(I172*H172,2)</f>
        <v>0</v>
      </c>
      <c r="K172" s="208" t="s">
        <v>195</v>
      </c>
      <c r="L172" s="46"/>
      <c r="M172" s="213" t="s">
        <v>19</v>
      </c>
      <c r="N172" s="214" t="s">
        <v>40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145</v>
      </c>
      <c r="AT172" s="217" t="s">
        <v>131</v>
      </c>
      <c r="AU172" s="217" t="s">
        <v>79</v>
      </c>
      <c r="AY172" s="19" t="s">
        <v>128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77</v>
      </c>
      <c r="BK172" s="218">
        <f>ROUND(I172*H172,2)</f>
        <v>0</v>
      </c>
      <c r="BL172" s="19" t="s">
        <v>145</v>
      </c>
      <c r="BM172" s="217" t="s">
        <v>368</v>
      </c>
    </row>
    <row r="173" s="2" customFormat="1">
      <c r="A173" s="40"/>
      <c r="B173" s="41"/>
      <c r="C173" s="42"/>
      <c r="D173" s="228" t="s">
        <v>197</v>
      </c>
      <c r="E173" s="42"/>
      <c r="F173" s="229" t="s">
        <v>369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197</v>
      </c>
      <c r="AU173" s="19" t="s">
        <v>79</v>
      </c>
    </row>
    <row r="174" s="14" customFormat="1">
      <c r="A174" s="14"/>
      <c r="B174" s="240"/>
      <c r="C174" s="241"/>
      <c r="D174" s="219" t="s">
        <v>224</v>
      </c>
      <c r="E174" s="241"/>
      <c r="F174" s="243" t="s">
        <v>370</v>
      </c>
      <c r="G174" s="241"/>
      <c r="H174" s="244">
        <v>2200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224</v>
      </c>
      <c r="AU174" s="250" t="s">
        <v>79</v>
      </c>
      <c r="AV174" s="14" t="s">
        <v>79</v>
      </c>
      <c r="AW174" s="14" t="s">
        <v>4</v>
      </c>
      <c r="AX174" s="14" t="s">
        <v>77</v>
      </c>
      <c r="AY174" s="250" t="s">
        <v>128</v>
      </c>
    </row>
    <row r="175" s="2" customFormat="1" ht="24.15" customHeight="1">
      <c r="A175" s="40"/>
      <c r="B175" s="41"/>
      <c r="C175" s="206" t="s">
        <v>371</v>
      </c>
      <c r="D175" s="206" t="s">
        <v>131</v>
      </c>
      <c r="E175" s="207" t="s">
        <v>372</v>
      </c>
      <c r="F175" s="208" t="s">
        <v>373</v>
      </c>
      <c r="G175" s="209" t="s">
        <v>209</v>
      </c>
      <c r="H175" s="210">
        <v>1100</v>
      </c>
      <c r="I175" s="211"/>
      <c r="J175" s="212">
        <f>ROUND(I175*H175,2)</f>
        <v>0</v>
      </c>
      <c r="K175" s="208" t="s">
        <v>195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145</v>
      </c>
      <c r="AT175" s="217" t="s">
        <v>131</v>
      </c>
      <c r="AU175" s="217" t="s">
        <v>79</v>
      </c>
      <c r="AY175" s="19" t="s">
        <v>128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145</v>
      </c>
      <c r="BM175" s="217" t="s">
        <v>374</v>
      </c>
    </row>
    <row r="176" s="2" customFormat="1">
      <c r="A176" s="40"/>
      <c r="B176" s="41"/>
      <c r="C176" s="42"/>
      <c r="D176" s="228" t="s">
        <v>197</v>
      </c>
      <c r="E176" s="42"/>
      <c r="F176" s="229" t="s">
        <v>375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197</v>
      </c>
      <c r="AU176" s="19" t="s">
        <v>79</v>
      </c>
    </row>
    <row r="177" s="2" customFormat="1" ht="24.15" customHeight="1">
      <c r="A177" s="40"/>
      <c r="B177" s="41"/>
      <c r="C177" s="206" t="s">
        <v>376</v>
      </c>
      <c r="D177" s="206" t="s">
        <v>131</v>
      </c>
      <c r="E177" s="207" t="s">
        <v>377</v>
      </c>
      <c r="F177" s="208" t="s">
        <v>378</v>
      </c>
      <c r="G177" s="209" t="s">
        <v>209</v>
      </c>
      <c r="H177" s="210">
        <v>1100</v>
      </c>
      <c r="I177" s="211"/>
      <c r="J177" s="212">
        <f>ROUND(I177*H177,2)</f>
        <v>0</v>
      </c>
      <c r="K177" s="208" t="s">
        <v>195</v>
      </c>
      <c r="L177" s="46"/>
      <c r="M177" s="213" t="s">
        <v>19</v>
      </c>
      <c r="N177" s="214" t="s">
        <v>40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145</v>
      </c>
      <c r="AT177" s="217" t="s">
        <v>131</v>
      </c>
      <c r="AU177" s="217" t="s">
        <v>79</v>
      </c>
      <c r="AY177" s="19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145</v>
      </c>
      <c r="BM177" s="217" t="s">
        <v>379</v>
      </c>
    </row>
    <row r="178" s="2" customFormat="1">
      <c r="A178" s="40"/>
      <c r="B178" s="41"/>
      <c r="C178" s="42"/>
      <c r="D178" s="228" t="s">
        <v>197</v>
      </c>
      <c r="E178" s="42"/>
      <c r="F178" s="229" t="s">
        <v>380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197</v>
      </c>
      <c r="AU178" s="19" t="s">
        <v>79</v>
      </c>
    </row>
    <row r="179" s="2" customFormat="1" ht="16.5" customHeight="1">
      <c r="A179" s="40"/>
      <c r="B179" s="41"/>
      <c r="C179" s="206" t="s">
        <v>381</v>
      </c>
      <c r="D179" s="206" t="s">
        <v>131</v>
      </c>
      <c r="E179" s="207" t="s">
        <v>382</v>
      </c>
      <c r="F179" s="208" t="s">
        <v>383</v>
      </c>
      <c r="G179" s="209" t="s">
        <v>209</v>
      </c>
      <c r="H179" s="210">
        <v>70</v>
      </c>
      <c r="I179" s="211"/>
      <c r="J179" s="212">
        <f>ROUND(I179*H179,2)</f>
        <v>0</v>
      </c>
      <c r="K179" s="208" t="s">
        <v>195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145</v>
      </c>
      <c r="AT179" s="217" t="s">
        <v>131</v>
      </c>
      <c r="AU179" s="217" t="s">
        <v>79</v>
      </c>
      <c r="AY179" s="19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145</v>
      </c>
      <c r="BM179" s="217" t="s">
        <v>384</v>
      </c>
    </row>
    <row r="180" s="2" customFormat="1">
      <c r="A180" s="40"/>
      <c r="B180" s="41"/>
      <c r="C180" s="42"/>
      <c r="D180" s="228" t="s">
        <v>197</v>
      </c>
      <c r="E180" s="42"/>
      <c r="F180" s="229" t="s">
        <v>385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197</v>
      </c>
      <c r="AU180" s="19" t="s">
        <v>79</v>
      </c>
    </row>
    <row r="181" s="2" customFormat="1" ht="33" customHeight="1">
      <c r="A181" s="40"/>
      <c r="B181" s="41"/>
      <c r="C181" s="206" t="s">
        <v>386</v>
      </c>
      <c r="D181" s="206" t="s">
        <v>131</v>
      </c>
      <c r="E181" s="207" t="s">
        <v>387</v>
      </c>
      <c r="F181" s="208" t="s">
        <v>388</v>
      </c>
      <c r="G181" s="209" t="s">
        <v>209</v>
      </c>
      <c r="H181" s="210">
        <v>70</v>
      </c>
      <c r="I181" s="211"/>
      <c r="J181" s="212">
        <f>ROUND(I181*H181,2)</f>
        <v>0</v>
      </c>
      <c r="K181" s="208" t="s">
        <v>195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0.19536000000000001</v>
      </c>
      <c r="R181" s="215">
        <f>Q181*H181</f>
        <v>13.6752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145</v>
      </c>
      <c r="AT181" s="217" t="s">
        <v>131</v>
      </c>
      <c r="AU181" s="217" t="s">
        <v>79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145</v>
      </c>
      <c r="BM181" s="217" t="s">
        <v>389</v>
      </c>
    </row>
    <row r="182" s="2" customFormat="1">
      <c r="A182" s="40"/>
      <c r="B182" s="41"/>
      <c r="C182" s="42"/>
      <c r="D182" s="228" t="s">
        <v>197</v>
      </c>
      <c r="E182" s="42"/>
      <c r="F182" s="229" t="s">
        <v>390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197</v>
      </c>
      <c r="AU182" s="19" t="s">
        <v>79</v>
      </c>
    </row>
    <row r="183" s="2" customFormat="1" ht="16.5" customHeight="1">
      <c r="A183" s="40"/>
      <c r="B183" s="41"/>
      <c r="C183" s="251" t="s">
        <v>391</v>
      </c>
      <c r="D183" s="251" t="s">
        <v>310</v>
      </c>
      <c r="E183" s="252" t="s">
        <v>392</v>
      </c>
      <c r="F183" s="253" t="s">
        <v>393</v>
      </c>
      <c r="G183" s="254" t="s">
        <v>209</v>
      </c>
      <c r="H183" s="255">
        <v>70.700000000000003</v>
      </c>
      <c r="I183" s="256"/>
      <c r="J183" s="257">
        <f>ROUND(I183*H183,2)</f>
        <v>0</v>
      </c>
      <c r="K183" s="253" t="s">
        <v>195</v>
      </c>
      <c r="L183" s="258"/>
      <c r="M183" s="259" t="s">
        <v>19</v>
      </c>
      <c r="N183" s="260" t="s">
        <v>40</v>
      </c>
      <c r="O183" s="86"/>
      <c r="P183" s="215">
        <f>O183*H183</f>
        <v>0</v>
      </c>
      <c r="Q183" s="215">
        <v>0.41699999999999998</v>
      </c>
      <c r="R183" s="215">
        <f>Q183*H183</f>
        <v>29.4819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163</v>
      </c>
      <c r="AT183" s="217" t="s">
        <v>310</v>
      </c>
      <c r="AU183" s="217" t="s">
        <v>79</v>
      </c>
      <c r="AY183" s="19" t="s">
        <v>128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145</v>
      </c>
      <c r="BM183" s="217" t="s">
        <v>394</v>
      </c>
    </row>
    <row r="184" s="14" customFormat="1">
      <c r="A184" s="14"/>
      <c r="B184" s="240"/>
      <c r="C184" s="241"/>
      <c r="D184" s="219" t="s">
        <v>224</v>
      </c>
      <c r="E184" s="241"/>
      <c r="F184" s="243" t="s">
        <v>395</v>
      </c>
      <c r="G184" s="241"/>
      <c r="H184" s="244">
        <v>70.700000000000003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224</v>
      </c>
      <c r="AU184" s="250" t="s">
        <v>79</v>
      </c>
      <c r="AV184" s="14" t="s">
        <v>79</v>
      </c>
      <c r="AW184" s="14" t="s">
        <v>4</v>
      </c>
      <c r="AX184" s="14" t="s">
        <v>77</v>
      </c>
      <c r="AY184" s="250" t="s">
        <v>128</v>
      </c>
    </row>
    <row r="185" s="12" customFormat="1" ht="22.8" customHeight="1">
      <c r="A185" s="12"/>
      <c r="B185" s="190"/>
      <c r="C185" s="191"/>
      <c r="D185" s="192" t="s">
        <v>68</v>
      </c>
      <c r="E185" s="204" t="s">
        <v>163</v>
      </c>
      <c r="F185" s="204" t="s">
        <v>396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SUM(P186:P206)</f>
        <v>0</v>
      </c>
      <c r="Q185" s="198"/>
      <c r="R185" s="199">
        <f>SUM(R186:R206)</f>
        <v>6.2470490000000005</v>
      </c>
      <c r="S185" s="198"/>
      <c r="T185" s="200">
        <f>SUM(T186:T206)</f>
        <v>1.6200000000000001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77</v>
      </c>
      <c r="AT185" s="202" t="s">
        <v>68</v>
      </c>
      <c r="AU185" s="202" t="s">
        <v>77</v>
      </c>
      <c r="AY185" s="201" t="s">
        <v>128</v>
      </c>
      <c r="BK185" s="203">
        <f>SUM(BK186:BK206)</f>
        <v>0</v>
      </c>
    </row>
    <row r="186" s="2" customFormat="1" ht="16.5" customHeight="1">
      <c r="A186" s="40"/>
      <c r="B186" s="41"/>
      <c r="C186" s="206" t="s">
        <v>397</v>
      </c>
      <c r="D186" s="206" t="s">
        <v>131</v>
      </c>
      <c r="E186" s="207" t="s">
        <v>398</v>
      </c>
      <c r="F186" s="208" t="s">
        <v>399</v>
      </c>
      <c r="G186" s="209" t="s">
        <v>243</v>
      </c>
      <c r="H186" s="210">
        <v>30</v>
      </c>
      <c r="I186" s="211"/>
      <c r="J186" s="212">
        <f>ROUND(I186*H186,2)</f>
        <v>0</v>
      </c>
      <c r="K186" s="208" t="s">
        <v>195</v>
      </c>
      <c r="L186" s="46"/>
      <c r="M186" s="213" t="s">
        <v>19</v>
      </c>
      <c r="N186" s="214" t="s">
        <v>40</v>
      </c>
      <c r="O186" s="86"/>
      <c r="P186" s="215">
        <f>O186*H186</f>
        <v>0</v>
      </c>
      <c r="Q186" s="215">
        <v>1.0000000000000001E-05</v>
      </c>
      <c r="R186" s="215">
        <f>Q186*H186</f>
        <v>0.00030000000000000003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145</v>
      </c>
      <c r="AT186" s="217" t="s">
        <v>131</v>
      </c>
      <c r="AU186" s="217" t="s">
        <v>79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145</v>
      </c>
      <c r="BM186" s="217" t="s">
        <v>400</v>
      </c>
    </row>
    <row r="187" s="2" customFormat="1">
      <c r="A187" s="40"/>
      <c r="B187" s="41"/>
      <c r="C187" s="42"/>
      <c r="D187" s="228" t="s">
        <v>197</v>
      </c>
      <c r="E187" s="42"/>
      <c r="F187" s="229" t="s">
        <v>401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197</v>
      </c>
      <c r="AU187" s="19" t="s">
        <v>79</v>
      </c>
    </row>
    <row r="188" s="2" customFormat="1" ht="16.5" customHeight="1">
      <c r="A188" s="40"/>
      <c r="B188" s="41"/>
      <c r="C188" s="251" t="s">
        <v>402</v>
      </c>
      <c r="D188" s="251" t="s">
        <v>310</v>
      </c>
      <c r="E188" s="252" t="s">
        <v>403</v>
      </c>
      <c r="F188" s="253" t="s">
        <v>404</v>
      </c>
      <c r="G188" s="254" t="s">
        <v>243</v>
      </c>
      <c r="H188" s="255">
        <v>30.899999999999999</v>
      </c>
      <c r="I188" s="256"/>
      <c r="J188" s="257">
        <f>ROUND(I188*H188,2)</f>
        <v>0</v>
      </c>
      <c r="K188" s="253" t="s">
        <v>195</v>
      </c>
      <c r="L188" s="258"/>
      <c r="M188" s="259" t="s">
        <v>19</v>
      </c>
      <c r="N188" s="260" t="s">
        <v>40</v>
      </c>
      <c r="O188" s="86"/>
      <c r="P188" s="215">
        <f>O188*H188</f>
        <v>0</v>
      </c>
      <c r="Q188" s="215">
        <v>0.0024099999999999998</v>
      </c>
      <c r="R188" s="215">
        <f>Q188*H188</f>
        <v>0.074468999999999994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163</v>
      </c>
      <c r="AT188" s="217" t="s">
        <v>310</v>
      </c>
      <c r="AU188" s="217" t="s">
        <v>79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145</v>
      </c>
      <c r="BM188" s="217" t="s">
        <v>405</v>
      </c>
    </row>
    <row r="189" s="14" customFormat="1">
      <c r="A189" s="14"/>
      <c r="B189" s="240"/>
      <c r="C189" s="241"/>
      <c r="D189" s="219" t="s">
        <v>224</v>
      </c>
      <c r="E189" s="241"/>
      <c r="F189" s="243" t="s">
        <v>406</v>
      </c>
      <c r="G189" s="241"/>
      <c r="H189" s="244">
        <v>30.899999999999999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224</v>
      </c>
      <c r="AU189" s="250" t="s">
        <v>79</v>
      </c>
      <c r="AV189" s="14" t="s">
        <v>79</v>
      </c>
      <c r="AW189" s="14" t="s">
        <v>4</v>
      </c>
      <c r="AX189" s="14" t="s">
        <v>77</v>
      </c>
      <c r="AY189" s="250" t="s">
        <v>128</v>
      </c>
    </row>
    <row r="190" s="2" customFormat="1" ht="24.15" customHeight="1">
      <c r="A190" s="40"/>
      <c r="B190" s="41"/>
      <c r="C190" s="206" t="s">
        <v>407</v>
      </c>
      <c r="D190" s="206" t="s">
        <v>131</v>
      </c>
      <c r="E190" s="207" t="s">
        <v>408</v>
      </c>
      <c r="F190" s="208" t="s">
        <v>409</v>
      </c>
      <c r="G190" s="209" t="s">
        <v>166</v>
      </c>
      <c r="H190" s="210">
        <v>20</v>
      </c>
      <c r="I190" s="211"/>
      <c r="J190" s="212">
        <f>ROUND(I190*H190,2)</f>
        <v>0</v>
      </c>
      <c r="K190" s="208" t="s">
        <v>195</v>
      </c>
      <c r="L190" s="46"/>
      <c r="M190" s="213" t="s">
        <v>19</v>
      </c>
      <c r="N190" s="214" t="s">
        <v>40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145</v>
      </c>
      <c r="AT190" s="217" t="s">
        <v>131</v>
      </c>
      <c r="AU190" s="217" t="s">
        <v>79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77</v>
      </c>
      <c r="BK190" s="218">
        <f>ROUND(I190*H190,2)</f>
        <v>0</v>
      </c>
      <c r="BL190" s="19" t="s">
        <v>145</v>
      </c>
      <c r="BM190" s="217" t="s">
        <v>410</v>
      </c>
    </row>
    <row r="191" s="2" customFormat="1">
      <c r="A191" s="40"/>
      <c r="B191" s="41"/>
      <c r="C191" s="42"/>
      <c r="D191" s="228" t="s">
        <v>197</v>
      </c>
      <c r="E191" s="42"/>
      <c r="F191" s="229" t="s">
        <v>411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197</v>
      </c>
      <c r="AU191" s="19" t="s">
        <v>79</v>
      </c>
    </row>
    <row r="192" s="2" customFormat="1" ht="16.5" customHeight="1">
      <c r="A192" s="40"/>
      <c r="B192" s="41"/>
      <c r="C192" s="251" t="s">
        <v>412</v>
      </c>
      <c r="D192" s="251" t="s">
        <v>310</v>
      </c>
      <c r="E192" s="252" t="s">
        <v>413</v>
      </c>
      <c r="F192" s="253" t="s">
        <v>414</v>
      </c>
      <c r="G192" s="254" t="s">
        <v>166</v>
      </c>
      <c r="H192" s="255">
        <v>20</v>
      </c>
      <c r="I192" s="256"/>
      <c r="J192" s="257">
        <f>ROUND(I192*H192,2)</f>
        <v>0</v>
      </c>
      <c r="K192" s="253" t="s">
        <v>195</v>
      </c>
      <c r="L192" s="258"/>
      <c r="M192" s="259" t="s">
        <v>19</v>
      </c>
      <c r="N192" s="260" t="s">
        <v>40</v>
      </c>
      <c r="O192" s="86"/>
      <c r="P192" s="215">
        <f>O192*H192</f>
        <v>0</v>
      </c>
      <c r="Q192" s="215">
        <v>0.00080000000000000004</v>
      </c>
      <c r="R192" s="215">
        <f>Q192*H192</f>
        <v>0.016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163</v>
      </c>
      <c r="AT192" s="217" t="s">
        <v>310</v>
      </c>
      <c r="AU192" s="217" t="s">
        <v>79</v>
      </c>
      <c r="AY192" s="19" t="s">
        <v>128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145</v>
      </c>
      <c r="BM192" s="217" t="s">
        <v>415</v>
      </c>
    </row>
    <row r="193" s="2" customFormat="1" ht="16.5" customHeight="1">
      <c r="A193" s="40"/>
      <c r="B193" s="41"/>
      <c r="C193" s="206" t="s">
        <v>416</v>
      </c>
      <c r="D193" s="206" t="s">
        <v>131</v>
      </c>
      <c r="E193" s="207" t="s">
        <v>417</v>
      </c>
      <c r="F193" s="208" t="s">
        <v>418</v>
      </c>
      <c r="G193" s="209" t="s">
        <v>166</v>
      </c>
      <c r="H193" s="210">
        <v>10</v>
      </c>
      <c r="I193" s="211"/>
      <c r="J193" s="212">
        <f>ROUND(I193*H193,2)</f>
        <v>0</v>
      </c>
      <c r="K193" s="208" t="s">
        <v>195</v>
      </c>
      <c r="L193" s="46"/>
      <c r="M193" s="213" t="s">
        <v>19</v>
      </c>
      <c r="N193" s="214" t="s">
        <v>40</v>
      </c>
      <c r="O193" s="86"/>
      <c r="P193" s="215">
        <f>O193*H193</f>
        <v>0</v>
      </c>
      <c r="Q193" s="215">
        <v>0.12422</v>
      </c>
      <c r="R193" s="215">
        <f>Q193*H193</f>
        <v>1.2422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145</v>
      </c>
      <c r="AT193" s="217" t="s">
        <v>131</v>
      </c>
      <c r="AU193" s="217" t="s">
        <v>79</v>
      </c>
      <c r="AY193" s="19" t="s">
        <v>128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77</v>
      </c>
      <c r="BK193" s="218">
        <f>ROUND(I193*H193,2)</f>
        <v>0</v>
      </c>
      <c r="BL193" s="19" t="s">
        <v>145</v>
      </c>
      <c r="BM193" s="217" t="s">
        <v>419</v>
      </c>
    </row>
    <row r="194" s="2" customFormat="1">
      <c r="A194" s="40"/>
      <c r="B194" s="41"/>
      <c r="C194" s="42"/>
      <c r="D194" s="228" t="s">
        <v>197</v>
      </c>
      <c r="E194" s="42"/>
      <c r="F194" s="229" t="s">
        <v>420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197</v>
      </c>
      <c r="AU194" s="19" t="s">
        <v>79</v>
      </c>
    </row>
    <row r="195" s="2" customFormat="1" ht="16.5" customHeight="1">
      <c r="A195" s="40"/>
      <c r="B195" s="41"/>
      <c r="C195" s="251" t="s">
        <v>421</v>
      </c>
      <c r="D195" s="251" t="s">
        <v>310</v>
      </c>
      <c r="E195" s="252" t="s">
        <v>422</v>
      </c>
      <c r="F195" s="253" t="s">
        <v>423</v>
      </c>
      <c r="G195" s="254" t="s">
        <v>166</v>
      </c>
      <c r="H195" s="255">
        <v>10</v>
      </c>
      <c r="I195" s="256"/>
      <c r="J195" s="257">
        <f>ROUND(I195*H195,2)</f>
        <v>0</v>
      </c>
      <c r="K195" s="253" t="s">
        <v>195</v>
      </c>
      <c r="L195" s="258"/>
      <c r="M195" s="259" t="s">
        <v>19</v>
      </c>
      <c r="N195" s="260" t="s">
        <v>40</v>
      </c>
      <c r="O195" s="86"/>
      <c r="P195" s="215">
        <f>O195*H195</f>
        <v>0</v>
      </c>
      <c r="Q195" s="215">
        <v>0.073999999999999996</v>
      </c>
      <c r="R195" s="215">
        <f>Q195*H195</f>
        <v>0.73999999999999999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163</v>
      </c>
      <c r="AT195" s="217" t="s">
        <v>310</v>
      </c>
      <c r="AU195" s="217" t="s">
        <v>79</v>
      </c>
      <c r="AY195" s="19" t="s">
        <v>128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145</v>
      </c>
      <c r="BM195" s="217" t="s">
        <v>424</v>
      </c>
    </row>
    <row r="196" s="2" customFormat="1" ht="16.5" customHeight="1">
      <c r="A196" s="40"/>
      <c r="B196" s="41"/>
      <c r="C196" s="251" t="s">
        <v>425</v>
      </c>
      <c r="D196" s="251" t="s">
        <v>310</v>
      </c>
      <c r="E196" s="252" t="s">
        <v>426</v>
      </c>
      <c r="F196" s="253" t="s">
        <v>427</v>
      </c>
      <c r="G196" s="254" t="s">
        <v>166</v>
      </c>
      <c r="H196" s="255">
        <v>10</v>
      </c>
      <c r="I196" s="256"/>
      <c r="J196" s="257">
        <f>ROUND(I196*H196,2)</f>
        <v>0</v>
      </c>
      <c r="K196" s="253" t="s">
        <v>195</v>
      </c>
      <c r="L196" s="258"/>
      <c r="M196" s="259" t="s">
        <v>19</v>
      </c>
      <c r="N196" s="260" t="s">
        <v>40</v>
      </c>
      <c r="O196" s="86"/>
      <c r="P196" s="215">
        <f>O196*H196</f>
        <v>0</v>
      </c>
      <c r="Q196" s="215">
        <v>0.0085000000000000006</v>
      </c>
      <c r="R196" s="215">
        <f>Q196*H196</f>
        <v>0.085000000000000006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163</v>
      </c>
      <c r="AT196" s="217" t="s">
        <v>310</v>
      </c>
      <c r="AU196" s="217" t="s">
        <v>79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77</v>
      </c>
      <c r="BK196" s="218">
        <f>ROUND(I196*H196,2)</f>
        <v>0</v>
      </c>
      <c r="BL196" s="19" t="s">
        <v>145</v>
      </c>
      <c r="BM196" s="217" t="s">
        <v>428</v>
      </c>
    </row>
    <row r="197" s="2" customFormat="1" ht="16.5" customHeight="1">
      <c r="A197" s="40"/>
      <c r="B197" s="41"/>
      <c r="C197" s="206" t="s">
        <v>429</v>
      </c>
      <c r="D197" s="206" t="s">
        <v>131</v>
      </c>
      <c r="E197" s="207" t="s">
        <v>430</v>
      </c>
      <c r="F197" s="208" t="s">
        <v>431</v>
      </c>
      <c r="G197" s="209" t="s">
        <v>166</v>
      </c>
      <c r="H197" s="210">
        <v>10</v>
      </c>
      <c r="I197" s="211"/>
      <c r="J197" s="212">
        <f>ROUND(I197*H197,2)</f>
        <v>0</v>
      </c>
      <c r="K197" s="208" t="s">
        <v>195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0.030759999999999999</v>
      </c>
      <c r="R197" s="215">
        <f>Q197*H197</f>
        <v>0.30759999999999998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145</v>
      </c>
      <c r="AT197" s="217" t="s">
        <v>131</v>
      </c>
      <c r="AU197" s="217" t="s">
        <v>79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145</v>
      </c>
      <c r="BM197" s="217" t="s">
        <v>432</v>
      </c>
    </row>
    <row r="198" s="2" customFormat="1">
      <c r="A198" s="40"/>
      <c r="B198" s="41"/>
      <c r="C198" s="42"/>
      <c r="D198" s="228" t="s">
        <v>197</v>
      </c>
      <c r="E198" s="42"/>
      <c r="F198" s="229" t="s">
        <v>433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197</v>
      </c>
      <c r="AU198" s="19" t="s">
        <v>79</v>
      </c>
    </row>
    <row r="199" s="2" customFormat="1" ht="16.5" customHeight="1">
      <c r="A199" s="40"/>
      <c r="B199" s="41"/>
      <c r="C199" s="251" t="s">
        <v>434</v>
      </c>
      <c r="D199" s="251" t="s">
        <v>310</v>
      </c>
      <c r="E199" s="252" t="s">
        <v>435</v>
      </c>
      <c r="F199" s="253" t="s">
        <v>436</v>
      </c>
      <c r="G199" s="254" t="s">
        <v>166</v>
      </c>
      <c r="H199" s="255">
        <v>10</v>
      </c>
      <c r="I199" s="256"/>
      <c r="J199" s="257">
        <f>ROUND(I199*H199,2)</f>
        <v>0</v>
      </c>
      <c r="K199" s="253" t="s">
        <v>195</v>
      </c>
      <c r="L199" s="258"/>
      <c r="M199" s="259" t="s">
        <v>19</v>
      </c>
      <c r="N199" s="260" t="s">
        <v>40</v>
      </c>
      <c r="O199" s="86"/>
      <c r="P199" s="215">
        <f>O199*H199</f>
        <v>0</v>
      </c>
      <c r="Q199" s="215">
        <v>0.071999999999999995</v>
      </c>
      <c r="R199" s="215">
        <f>Q199*H199</f>
        <v>0.71999999999999997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163</v>
      </c>
      <c r="AT199" s="217" t="s">
        <v>310</v>
      </c>
      <c r="AU199" s="217" t="s">
        <v>79</v>
      </c>
      <c r="AY199" s="19" t="s">
        <v>128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77</v>
      </c>
      <c r="BK199" s="218">
        <f>ROUND(I199*H199,2)</f>
        <v>0</v>
      </c>
      <c r="BL199" s="19" t="s">
        <v>145</v>
      </c>
      <c r="BM199" s="217" t="s">
        <v>437</v>
      </c>
    </row>
    <row r="200" s="2" customFormat="1" ht="16.5" customHeight="1">
      <c r="A200" s="40"/>
      <c r="B200" s="41"/>
      <c r="C200" s="251" t="s">
        <v>438</v>
      </c>
      <c r="D200" s="251" t="s">
        <v>310</v>
      </c>
      <c r="E200" s="252" t="s">
        <v>439</v>
      </c>
      <c r="F200" s="253" t="s">
        <v>440</v>
      </c>
      <c r="G200" s="254" t="s">
        <v>166</v>
      </c>
      <c r="H200" s="255">
        <v>10</v>
      </c>
      <c r="I200" s="256"/>
      <c r="J200" s="257">
        <f>ROUND(I200*H200,2)</f>
        <v>0</v>
      </c>
      <c r="K200" s="253" t="s">
        <v>195</v>
      </c>
      <c r="L200" s="258"/>
      <c r="M200" s="259" t="s">
        <v>19</v>
      </c>
      <c r="N200" s="260" t="s">
        <v>40</v>
      </c>
      <c r="O200" s="86"/>
      <c r="P200" s="215">
        <f>O200*H200</f>
        <v>0</v>
      </c>
      <c r="Q200" s="215">
        <v>0.105</v>
      </c>
      <c r="R200" s="215">
        <f>Q200*H200</f>
        <v>1.05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163</v>
      </c>
      <c r="AT200" s="217" t="s">
        <v>310</v>
      </c>
      <c r="AU200" s="217" t="s">
        <v>79</v>
      </c>
      <c r="AY200" s="19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145</v>
      </c>
      <c r="BM200" s="217" t="s">
        <v>441</v>
      </c>
    </row>
    <row r="201" s="2" customFormat="1" ht="16.5" customHeight="1">
      <c r="A201" s="40"/>
      <c r="B201" s="41"/>
      <c r="C201" s="251" t="s">
        <v>442</v>
      </c>
      <c r="D201" s="251" t="s">
        <v>310</v>
      </c>
      <c r="E201" s="252" t="s">
        <v>443</v>
      </c>
      <c r="F201" s="253" t="s">
        <v>444</v>
      </c>
      <c r="G201" s="254" t="s">
        <v>166</v>
      </c>
      <c r="H201" s="255">
        <v>10</v>
      </c>
      <c r="I201" s="256"/>
      <c r="J201" s="257">
        <f>ROUND(I201*H201,2)</f>
        <v>0</v>
      </c>
      <c r="K201" s="253" t="s">
        <v>195</v>
      </c>
      <c r="L201" s="258"/>
      <c r="M201" s="259" t="s">
        <v>19</v>
      </c>
      <c r="N201" s="260" t="s">
        <v>40</v>
      </c>
      <c r="O201" s="86"/>
      <c r="P201" s="215">
        <f>O201*H201</f>
        <v>0</v>
      </c>
      <c r="Q201" s="215">
        <v>0.105</v>
      </c>
      <c r="R201" s="215">
        <f>Q201*H201</f>
        <v>1.05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163</v>
      </c>
      <c r="AT201" s="217" t="s">
        <v>310</v>
      </c>
      <c r="AU201" s="217" t="s">
        <v>79</v>
      </c>
      <c r="AY201" s="19" t="s">
        <v>128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145</v>
      </c>
      <c r="BM201" s="217" t="s">
        <v>445</v>
      </c>
    </row>
    <row r="202" s="2" customFormat="1" ht="16.5" customHeight="1">
      <c r="A202" s="40"/>
      <c r="B202" s="41"/>
      <c r="C202" s="251" t="s">
        <v>446</v>
      </c>
      <c r="D202" s="251" t="s">
        <v>310</v>
      </c>
      <c r="E202" s="252" t="s">
        <v>447</v>
      </c>
      <c r="F202" s="253" t="s">
        <v>448</v>
      </c>
      <c r="G202" s="254" t="s">
        <v>166</v>
      </c>
      <c r="H202" s="255">
        <v>10</v>
      </c>
      <c r="I202" s="256"/>
      <c r="J202" s="257">
        <f>ROUND(I202*H202,2)</f>
        <v>0</v>
      </c>
      <c r="K202" s="253" t="s">
        <v>195</v>
      </c>
      <c r="L202" s="258"/>
      <c r="M202" s="259" t="s">
        <v>19</v>
      </c>
      <c r="N202" s="260" t="s">
        <v>40</v>
      </c>
      <c r="O202" s="86"/>
      <c r="P202" s="215">
        <f>O202*H202</f>
        <v>0</v>
      </c>
      <c r="Q202" s="215">
        <v>0.027</v>
      </c>
      <c r="R202" s="215">
        <f>Q202*H202</f>
        <v>0.27000000000000002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163</v>
      </c>
      <c r="AT202" s="217" t="s">
        <v>310</v>
      </c>
      <c r="AU202" s="217" t="s">
        <v>79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145</v>
      </c>
      <c r="BM202" s="217" t="s">
        <v>449</v>
      </c>
    </row>
    <row r="203" s="2" customFormat="1" ht="24.15" customHeight="1">
      <c r="A203" s="40"/>
      <c r="B203" s="41"/>
      <c r="C203" s="206" t="s">
        <v>450</v>
      </c>
      <c r="D203" s="206" t="s">
        <v>131</v>
      </c>
      <c r="E203" s="207" t="s">
        <v>451</v>
      </c>
      <c r="F203" s="208" t="s">
        <v>452</v>
      </c>
      <c r="G203" s="209" t="s">
        <v>166</v>
      </c>
      <c r="H203" s="210">
        <v>1</v>
      </c>
      <c r="I203" s="211"/>
      <c r="J203" s="212">
        <f>ROUND(I203*H203,2)</f>
        <v>0</v>
      </c>
      <c r="K203" s="208" t="s">
        <v>195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0.62248000000000003</v>
      </c>
      <c r="R203" s="215">
        <f>Q203*H203</f>
        <v>0.62248000000000003</v>
      </c>
      <c r="S203" s="215">
        <v>0.62</v>
      </c>
      <c r="T203" s="216">
        <f>S203*H203</f>
        <v>0.62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145</v>
      </c>
      <c r="AT203" s="217" t="s">
        <v>131</v>
      </c>
      <c r="AU203" s="217" t="s">
        <v>79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145</v>
      </c>
      <c r="BM203" s="217" t="s">
        <v>453</v>
      </c>
    </row>
    <row r="204" s="2" customFormat="1">
      <c r="A204" s="40"/>
      <c r="B204" s="41"/>
      <c r="C204" s="42"/>
      <c r="D204" s="228" t="s">
        <v>197</v>
      </c>
      <c r="E204" s="42"/>
      <c r="F204" s="229" t="s">
        <v>454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197</v>
      </c>
      <c r="AU204" s="19" t="s">
        <v>79</v>
      </c>
    </row>
    <row r="205" s="2" customFormat="1" ht="21.75" customHeight="1">
      <c r="A205" s="40"/>
      <c r="B205" s="41"/>
      <c r="C205" s="251" t="s">
        <v>455</v>
      </c>
      <c r="D205" s="251" t="s">
        <v>310</v>
      </c>
      <c r="E205" s="252" t="s">
        <v>456</v>
      </c>
      <c r="F205" s="253" t="s">
        <v>457</v>
      </c>
      <c r="G205" s="254" t="s">
        <v>166</v>
      </c>
      <c r="H205" s="255">
        <v>1</v>
      </c>
      <c r="I205" s="256"/>
      <c r="J205" s="257">
        <f>ROUND(I205*H205,2)</f>
        <v>0</v>
      </c>
      <c r="K205" s="253" t="s">
        <v>195</v>
      </c>
      <c r="L205" s="258"/>
      <c r="M205" s="259" t="s">
        <v>19</v>
      </c>
      <c r="N205" s="260" t="s">
        <v>40</v>
      </c>
      <c r="O205" s="86"/>
      <c r="P205" s="215">
        <f>O205*H205</f>
        <v>0</v>
      </c>
      <c r="Q205" s="215">
        <v>0.069000000000000006</v>
      </c>
      <c r="R205" s="215">
        <f>Q205*H205</f>
        <v>0.069000000000000006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163</v>
      </c>
      <c r="AT205" s="217" t="s">
        <v>310</v>
      </c>
      <c r="AU205" s="217" t="s">
        <v>79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145</v>
      </c>
      <c r="BM205" s="217" t="s">
        <v>458</v>
      </c>
    </row>
    <row r="206" s="2" customFormat="1" ht="21.75" customHeight="1">
      <c r="A206" s="40"/>
      <c r="B206" s="41"/>
      <c r="C206" s="206" t="s">
        <v>459</v>
      </c>
      <c r="D206" s="206" t="s">
        <v>131</v>
      </c>
      <c r="E206" s="207" t="s">
        <v>460</v>
      </c>
      <c r="F206" s="208" t="s">
        <v>461</v>
      </c>
      <c r="G206" s="209" t="s">
        <v>166</v>
      </c>
      <c r="H206" s="210">
        <v>10</v>
      </c>
      <c r="I206" s="211"/>
      <c r="J206" s="212">
        <f>ROUND(I206*H206,2)</f>
        <v>0</v>
      </c>
      <c r="K206" s="208" t="s">
        <v>19</v>
      </c>
      <c r="L206" s="46"/>
      <c r="M206" s="213" t="s">
        <v>19</v>
      </c>
      <c r="N206" s="214" t="s">
        <v>40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0.10000000000000001</v>
      </c>
      <c r="T206" s="216">
        <f>S206*H206</f>
        <v>1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145</v>
      </c>
      <c r="AT206" s="217" t="s">
        <v>131</v>
      </c>
      <c r="AU206" s="217" t="s">
        <v>79</v>
      </c>
      <c r="AY206" s="19" t="s">
        <v>128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77</v>
      </c>
      <c r="BK206" s="218">
        <f>ROUND(I206*H206,2)</f>
        <v>0</v>
      </c>
      <c r="BL206" s="19" t="s">
        <v>145</v>
      </c>
      <c r="BM206" s="217" t="s">
        <v>462</v>
      </c>
    </row>
    <row r="207" s="12" customFormat="1" ht="22.8" customHeight="1">
      <c r="A207" s="12"/>
      <c r="B207" s="190"/>
      <c r="C207" s="191"/>
      <c r="D207" s="192" t="s">
        <v>68</v>
      </c>
      <c r="E207" s="204" t="s">
        <v>172</v>
      </c>
      <c r="F207" s="204" t="s">
        <v>463</v>
      </c>
      <c r="G207" s="191"/>
      <c r="H207" s="191"/>
      <c r="I207" s="194"/>
      <c r="J207" s="205">
        <f>BK207</f>
        <v>0</v>
      </c>
      <c r="K207" s="191"/>
      <c r="L207" s="196"/>
      <c r="M207" s="197"/>
      <c r="N207" s="198"/>
      <c r="O207" s="198"/>
      <c r="P207" s="199">
        <f>SUM(P208:P295)</f>
        <v>0</v>
      </c>
      <c r="Q207" s="198"/>
      <c r="R207" s="199">
        <f>SUM(R208:R295)</f>
        <v>114.30312305999999</v>
      </c>
      <c r="S207" s="198"/>
      <c r="T207" s="200">
        <f>SUM(T208:T295)</f>
        <v>0.17200000000000001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77</v>
      </c>
      <c r="AT207" s="202" t="s">
        <v>68</v>
      </c>
      <c r="AU207" s="202" t="s">
        <v>77</v>
      </c>
      <c r="AY207" s="201" t="s">
        <v>128</v>
      </c>
      <c r="BK207" s="203">
        <f>SUM(BK208:BK295)</f>
        <v>0</v>
      </c>
    </row>
    <row r="208" s="2" customFormat="1" ht="16.5" customHeight="1">
      <c r="A208" s="40"/>
      <c r="B208" s="41"/>
      <c r="C208" s="206" t="s">
        <v>464</v>
      </c>
      <c r="D208" s="206" t="s">
        <v>131</v>
      </c>
      <c r="E208" s="207" t="s">
        <v>465</v>
      </c>
      <c r="F208" s="208" t="s">
        <v>466</v>
      </c>
      <c r="G208" s="209" t="s">
        <v>166</v>
      </c>
      <c r="H208" s="210">
        <v>8</v>
      </c>
      <c r="I208" s="211"/>
      <c r="J208" s="212">
        <f>ROUND(I208*H208,2)</f>
        <v>0</v>
      </c>
      <c r="K208" s="208" t="s">
        <v>195</v>
      </c>
      <c r="L208" s="46"/>
      <c r="M208" s="213" t="s">
        <v>19</v>
      </c>
      <c r="N208" s="214" t="s">
        <v>40</v>
      </c>
      <c r="O208" s="86"/>
      <c r="P208" s="215">
        <f>O208*H208</f>
        <v>0</v>
      </c>
      <c r="Q208" s="215">
        <v>0.00069999999999999999</v>
      </c>
      <c r="R208" s="215">
        <f>Q208*H208</f>
        <v>0.0055999999999999999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145</v>
      </c>
      <c r="AT208" s="217" t="s">
        <v>131</v>
      </c>
      <c r="AU208" s="217" t="s">
        <v>79</v>
      </c>
      <c r="AY208" s="19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77</v>
      </c>
      <c r="BK208" s="218">
        <f>ROUND(I208*H208,2)</f>
        <v>0</v>
      </c>
      <c r="BL208" s="19" t="s">
        <v>145</v>
      </c>
      <c r="BM208" s="217" t="s">
        <v>467</v>
      </c>
    </row>
    <row r="209" s="2" customFormat="1">
      <c r="A209" s="40"/>
      <c r="B209" s="41"/>
      <c r="C209" s="42"/>
      <c r="D209" s="228" t="s">
        <v>197</v>
      </c>
      <c r="E209" s="42"/>
      <c r="F209" s="229" t="s">
        <v>468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197</v>
      </c>
      <c r="AU209" s="19" t="s">
        <v>79</v>
      </c>
    </row>
    <row r="210" s="13" customFormat="1">
      <c r="A210" s="13"/>
      <c r="B210" s="230"/>
      <c r="C210" s="231"/>
      <c r="D210" s="219" t="s">
        <v>224</v>
      </c>
      <c r="E210" s="232" t="s">
        <v>19</v>
      </c>
      <c r="F210" s="233" t="s">
        <v>469</v>
      </c>
      <c r="G210" s="231"/>
      <c r="H210" s="232" t="s">
        <v>19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224</v>
      </c>
      <c r="AU210" s="239" t="s">
        <v>79</v>
      </c>
      <c r="AV210" s="13" t="s">
        <v>77</v>
      </c>
      <c r="AW210" s="13" t="s">
        <v>31</v>
      </c>
      <c r="AX210" s="13" t="s">
        <v>69</v>
      </c>
      <c r="AY210" s="239" t="s">
        <v>128</v>
      </c>
    </row>
    <row r="211" s="14" customFormat="1">
      <c r="A211" s="14"/>
      <c r="B211" s="240"/>
      <c r="C211" s="241"/>
      <c r="D211" s="219" t="s">
        <v>224</v>
      </c>
      <c r="E211" s="242" t="s">
        <v>19</v>
      </c>
      <c r="F211" s="243" t="s">
        <v>79</v>
      </c>
      <c r="G211" s="241"/>
      <c r="H211" s="244">
        <v>2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224</v>
      </c>
      <c r="AU211" s="250" t="s">
        <v>79</v>
      </c>
      <c r="AV211" s="14" t="s">
        <v>79</v>
      </c>
      <c r="AW211" s="14" t="s">
        <v>31</v>
      </c>
      <c r="AX211" s="14" t="s">
        <v>69</v>
      </c>
      <c r="AY211" s="250" t="s">
        <v>128</v>
      </c>
    </row>
    <row r="212" s="13" customFormat="1">
      <c r="A212" s="13"/>
      <c r="B212" s="230"/>
      <c r="C212" s="231"/>
      <c r="D212" s="219" t="s">
        <v>224</v>
      </c>
      <c r="E212" s="232" t="s">
        <v>19</v>
      </c>
      <c r="F212" s="233" t="s">
        <v>470</v>
      </c>
      <c r="G212" s="231"/>
      <c r="H212" s="232" t="s">
        <v>19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224</v>
      </c>
      <c r="AU212" s="239" t="s">
        <v>79</v>
      </c>
      <c r="AV212" s="13" t="s">
        <v>77</v>
      </c>
      <c r="AW212" s="13" t="s">
        <v>31</v>
      </c>
      <c r="AX212" s="13" t="s">
        <v>69</v>
      </c>
      <c r="AY212" s="239" t="s">
        <v>128</v>
      </c>
    </row>
    <row r="213" s="14" customFormat="1">
      <c r="A213" s="14"/>
      <c r="B213" s="240"/>
      <c r="C213" s="241"/>
      <c r="D213" s="219" t="s">
        <v>224</v>
      </c>
      <c r="E213" s="242" t="s">
        <v>19</v>
      </c>
      <c r="F213" s="243" t="s">
        <v>79</v>
      </c>
      <c r="G213" s="241"/>
      <c r="H213" s="244">
        <v>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224</v>
      </c>
      <c r="AU213" s="250" t="s">
        <v>79</v>
      </c>
      <c r="AV213" s="14" t="s">
        <v>79</v>
      </c>
      <c r="AW213" s="14" t="s">
        <v>31</v>
      </c>
      <c r="AX213" s="14" t="s">
        <v>69</v>
      </c>
      <c r="AY213" s="250" t="s">
        <v>128</v>
      </c>
    </row>
    <row r="214" s="13" customFormat="1">
      <c r="A214" s="13"/>
      <c r="B214" s="230"/>
      <c r="C214" s="231"/>
      <c r="D214" s="219" t="s">
        <v>224</v>
      </c>
      <c r="E214" s="232" t="s">
        <v>19</v>
      </c>
      <c r="F214" s="233" t="s">
        <v>471</v>
      </c>
      <c r="G214" s="231"/>
      <c r="H214" s="232" t="s">
        <v>19</v>
      </c>
      <c r="I214" s="234"/>
      <c r="J214" s="231"/>
      <c r="K214" s="231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224</v>
      </c>
      <c r="AU214" s="239" t="s">
        <v>79</v>
      </c>
      <c r="AV214" s="13" t="s">
        <v>77</v>
      </c>
      <c r="AW214" s="13" t="s">
        <v>31</v>
      </c>
      <c r="AX214" s="13" t="s">
        <v>69</v>
      </c>
      <c r="AY214" s="239" t="s">
        <v>128</v>
      </c>
    </row>
    <row r="215" s="14" customFormat="1">
      <c r="A215" s="14"/>
      <c r="B215" s="240"/>
      <c r="C215" s="241"/>
      <c r="D215" s="219" t="s">
        <v>224</v>
      </c>
      <c r="E215" s="242" t="s">
        <v>19</v>
      </c>
      <c r="F215" s="243" t="s">
        <v>79</v>
      </c>
      <c r="G215" s="241"/>
      <c r="H215" s="244">
        <v>2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224</v>
      </c>
      <c r="AU215" s="250" t="s">
        <v>79</v>
      </c>
      <c r="AV215" s="14" t="s">
        <v>79</v>
      </c>
      <c r="AW215" s="14" t="s">
        <v>31</v>
      </c>
      <c r="AX215" s="14" t="s">
        <v>69</v>
      </c>
      <c r="AY215" s="250" t="s">
        <v>128</v>
      </c>
    </row>
    <row r="216" s="13" customFormat="1">
      <c r="A216" s="13"/>
      <c r="B216" s="230"/>
      <c r="C216" s="231"/>
      <c r="D216" s="219" t="s">
        <v>224</v>
      </c>
      <c r="E216" s="232" t="s">
        <v>19</v>
      </c>
      <c r="F216" s="233" t="s">
        <v>472</v>
      </c>
      <c r="G216" s="231"/>
      <c r="H216" s="232" t="s">
        <v>19</v>
      </c>
      <c r="I216" s="234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224</v>
      </c>
      <c r="AU216" s="239" t="s">
        <v>79</v>
      </c>
      <c r="AV216" s="13" t="s">
        <v>77</v>
      </c>
      <c r="AW216" s="13" t="s">
        <v>31</v>
      </c>
      <c r="AX216" s="13" t="s">
        <v>69</v>
      </c>
      <c r="AY216" s="239" t="s">
        <v>128</v>
      </c>
    </row>
    <row r="217" s="14" customFormat="1">
      <c r="A217" s="14"/>
      <c r="B217" s="240"/>
      <c r="C217" s="241"/>
      <c r="D217" s="219" t="s">
        <v>224</v>
      </c>
      <c r="E217" s="242" t="s">
        <v>19</v>
      </c>
      <c r="F217" s="243" t="s">
        <v>79</v>
      </c>
      <c r="G217" s="241"/>
      <c r="H217" s="244">
        <v>2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224</v>
      </c>
      <c r="AU217" s="250" t="s">
        <v>79</v>
      </c>
      <c r="AV217" s="14" t="s">
        <v>79</v>
      </c>
      <c r="AW217" s="14" t="s">
        <v>31</v>
      </c>
      <c r="AX217" s="14" t="s">
        <v>69</v>
      </c>
      <c r="AY217" s="250" t="s">
        <v>128</v>
      </c>
    </row>
    <row r="218" s="15" customFormat="1">
      <c r="A218" s="15"/>
      <c r="B218" s="261"/>
      <c r="C218" s="262"/>
      <c r="D218" s="219" t="s">
        <v>224</v>
      </c>
      <c r="E218" s="263" t="s">
        <v>19</v>
      </c>
      <c r="F218" s="264" t="s">
        <v>473</v>
      </c>
      <c r="G218" s="262"/>
      <c r="H218" s="265">
        <v>8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1" t="s">
        <v>224</v>
      </c>
      <c r="AU218" s="271" t="s">
        <v>79</v>
      </c>
      <c r="AV218" s="15" t="s">
        <v>145</v>
      </c>
      <c r="AW218" s="15" t="s">
        <v>31</v>
      </c>
      <c r="AX218" s="15" t="s">
        <v>77</v>
      </c>
      <c r="AY218" s="271" t="s">
        <v>128</v>
      </c>
    </row>
    <row r="219" s="2" customFormat="1" ht="16.5" customHeight="1">
      <c r="A219" s="40"/>
      <c r="B219" s="41"/>
      <c r="C219" s="251" t="s">
        <v>474</v>
      </c>
      <c r="D219" s="251" t="s">
        <v>310</v>
      </c>
      <c r="E219" s="252" t="s">
        <v>475</v>
      </c>
      <c r="F219" s="253" t="s">
        <v>476</v>
      </c>
      <c r="G219" s="254" t="s">
        <v>166</v>
      </c>
      <c r="H219" s="255">
        <v>2</v>
      </c>
      <c r="I219" s="256"/>
      <c r="J219" s="257">
        <f>ROUND(I219*H219,2)</f>
        <v>0</v>
      </c>
      <c r="K219" s="253" t="s">
        <v>195</v>
      </c>
      <c r="L219" s="258"/>
      <c r="M219" s="259" t="s">
        <v>19</v>
      </c>
      <c r="N219" s="260" t="s">
        <v>40</v>
      </c>
      <c r="O219" s="86"/>
      <c r="P219" s="215">
        <f>O219*H219</f>
        <v>0</v>
      </c>
      <c r="Q219" s="215">
        <v>0.0040000000000000001</v>
      </c>
      <c r="R219" s="215">
        <f>Q219*H219</f>
        <v>0.0080000000000000002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163</v>
      </c>
      <c r="AT219" s="217" t="s">
        <v>310</v>
      </c>
      <c r="AU219" s="217" t="s">
        <v>79</v>
      </c>
      <c r="AY219" s="19" t="s">
        <v>128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77</v>
      </c>
      <c r="BK219" s="218">
        <f>ROUND(I219*H219,2)</f>
        <v>0</v>
      </c>
      <c r="BL219" s="19" t="s">
        <v>145</v>
      </c>
      <c r="BM219" s="217" t="s">
        <v>477</v>
      </c>
    </row>
    <row r="220" s="2" customFormat="1" ht="16.5" customHeight="1">
      <c r="A220" s="40"/>
      <c r="B220" s="41"/>
      <c r="C220" s="251" t="s">
        <v>478</v>
      </c>
      <c r="D220" s="251" t="s">
        <v>310</v>
      </c>
      <c r="E220" s="252" t="s">
        <v>479</v>
      </c>
      <c r="F220" s="253" t="s">
        <v>480</v>
      </c>
      <c r="G220" s="254" t="s">
        <v>166</v>
      </c>
      <c r="H220" s="255">
        <v>2</v>
      </c>
      <c r="I220" s="256"/>
      <c r="J220" s="257">
        <f>ROUND(I220*H220,2)</f>
        <v>0</v>
      </c>
      <c r="K220" s="253" t="s">
        <v>195</v>
      </c>
      <c r="L220" s="258"/>
      <c r="M220" s="259" t="s">
        <v>19</v>
      </c>
      <c r="N220" s="260" t="s">
        <v>40</v>
      </c>
      <c r="O220" s="86"/>
      <c r="P220" s="215">
        <f>O220*H220</f>
        <v>0</v>
      </c>
      <c r="Q220" s="215">
        <v>0.0025000000000000001</v>
      </c>
      <c r="R220" s="215">
        <f>Q220*H220</f>
        <v>0.0050000000000000001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163</v>
      </c>
      <c r="AT220" s="217" t="s">
        <v>310</v>
      </c>
      <c r="AU220" s="217" t="s">
        <v>79</v>
      </c>
      <c r="AY220" s="19" t="s">
        <v>128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145</v>
      </c>
      <c r="BM220" s="217" t="s">
        <v>481</v>
      </c>
    </row>
    <row r="221" s="2" customFormat="1" ht="16.5" customHeight="1">
      <c r="A221" s="40"/>
      <c r="B221" s="41"/>
      <c r="C221" s="251" t="s">
        <v>482</v>
      </c>
      <c r="D221" s="251" t="s">
        <v>310</v>
      </c>
      <c r="E221" s="252" t="s">
        <v>483</v>
      </c>
      <c r="F221" s="253" t="s">
        <v>484</v>
      </c>
      <c r="G221" s="254" t="s">
        <v>166</v>
      </c>
      <c r="H221" s="255">
        <v>2</v>
      </c>
      <c r="I221" s="256"/>
      <c r="J221" s="257">
        <f>ROUND(I221*H221,2)</f>
        <v>0</v>
      </c>
      <c r="K221" s="253" t="s">
        <v>195</v>
      </c>
      <c r="L221" s="258"/>
      <c r="M221" s="259" t="s">
        <v>19</v>
      </c>
      <c r="N221" s="260" t="s">
        <v>40</v>
      </c>
      <c r="O221" s="86"/>
      <c r="P221" s="215">
        <f>O221*H221</f>
        <v>0</v>
      </c>
      <c r="Q221" s="215">
        <v>0.0012999999999999999</v>
      </c>
      <c r="R221" s="215">
        <f>Q221*H221</f>
        <v>0.0025999999999999999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163</v>
      </c>
      <c r="AT221" s="217" t="s">
        <v>310</v>
      </c>
      <c r="AU221" s="217" t="s">
        <v>79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77</v>
      </c>
      <c r="BK221" s="218">
        <f>ROUND(I221*H221,2)</f>
        <v>0</v>
      </c>
      <c r="BL221" s="19" t="s">
        <v>145</v>
      </c>
      <c r="BM221" s="217" t="s">
        <v>485</v>
      </c>
    </row>
    <row r="222" s="2" customFormat="1" ht="16.5" customHeight="1">
      <c r="A222" s="40"/>
      <c r="B222" s="41"/>
      <c r="C222" s="251" t="s">
        <v>486</v>
      </c>
      <c r="D222" s="251" t="s">
        <v>310</v>
      </c>
      <c r="E222" s="252" t="s">
        <v>487</v>
      </c>
      <c r="F222" s="253" t="s">
        <v>488</v>
      </c>
      <c r="G222" s="254" t="s">
        <v>166</v>
      </c>
      <c r="H222" s="255">
        <v>2</v>
      </c>
      <c r="I222" s="256"/>
      <c r="J222" s="257">
        <f>ROUND(I222*H222,2)</f>
        <v>0</v>
      </c>
      <c r="K222" s="253" t="s">
        <v>195</v>
      </c>
      <c r="L222" s="258"/>
      <c r="M222" s="259" t="s">
        <v>19</v>
      </c>
      <c r="N222" s="260" t="s">
        <v>40</v>
      </c>
      <c r="O222" s="86"/>
      <c r="P222" s="215">
        <f>O222*H222</f>
        <v>0</v>
      </c>
      <c r="Q222" s="215">
        <v>0.0025999999999999999</v>
      </c>
      <c r="R222" s="215">
        <f>Q222*H222</f>
        <v>0.0051999999999999998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163</v>
      </c>
      <c r="AT222" s="217" t="s">
        <v>310</v>
      </c>
      <c r="AU222" s="217" t="s">
        <v>79</v>
      </c>
      <c r="AY222" s="19" t="s">
        <v>128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145</v>
      </c>
      <c r="BM222" s="217" t="s">
        <v>489</v>
      </c>
    </row>
    <row r="223" s="2" customFormat="1" ht="16.5" customHeight="1">
      <c r="A223" s="40"/>
      <c r="B223" s="41"/>
      <c r="C223" s="206" t="s">
        <v>490</v>
      </c>
      <c r="D223" s="206" t="s">
        <v>131</v>
      </c>
      <c r="E223" s="207" t="s">
        <v>491</v>
      </c>
      <c r="F223" s="208" t="s">
        <v>492</v>
      </c>
      <c r="G223" s="209" t="s">
        <v>166</v>
      </c>
      <c r="H223" s="210">
        <v>4</v>
      </c>
      <c r="I223" s="211"/>
      <c r="J223" s="212">
        <f>ROUND(I223*H223,2)</f>
        <v>0</v>
      </c>
      <c r="K223" s="208" t="s">
        <v>195</v>
      </c>
      <c r="L223" s="46"/>
      <c r="M223" s="213" t="s">
        <v>19</v>
      </c>
      <c r="N223" s="214" t="s">
        <v>40</v>
      </c>
      <c r="O223" s="86"/>
      <c r="P223" s="215">
        <f>O223*H223</f>
        <v>0</v>
      </c>
      <c r="Q223" s="215">
        <v>0.11241</v>
      </c>
      <c r="R223" s="215">
        <f>Q223*H223</f>
        <v>0.44963999999999998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145</v>
      </c>
      <c r="AT223" s="217" t="s">
        <v>131</v>
      </c>
      <c r="AU223" s="217" t="s">
        <v>79</v>
      </c>
      <c r="AY223" s="19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77</v>
      </c>
      <c r="BK223" s="218">
        <f>ROUND(I223*H223,2)</f>
        <v>0</v>
      </c>
      <c r="BL223" s="19" t="s">
        <v>145</v>
      </c>
      <c r="BM223" s="217" t="s">
        <v>493</v>
      </c>
    </row>
    <row r="224" s="2" customFormat="1">
      <c r="A224" s="40"/>
      <c r="B224" s="41"/>
      <c r="C224" s="42"/>
      <c r="D224" s="228" t="s">
        <v>197</v>
      </c>
      <c r="E224" s="42"/>
      <c r="F224" s="229" t="s">
        <v>494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197</v>
      </c>
      <c r="AU224" s="19" t="s">
        <v>79</v>
      </c>
    </row>
    <row r="225" s="2" customFormat="1" ht="16.5" customHeight="1">
      <c r="A225" s="40"/>
      <c r="B225" s="41"/>
      <c r="C225" s="251" t="s">
        <v>495</v>
      </c>
      <c r="D225" s="251" t="s">
        <v>310</v>
      </c>
      <c r="E225" s="252" t="s">
        <v>496</v>
      </c>
      <c r="F225" s="253" t="s">
        <v>497</v>
      </c>
      <c r="G225" s="254" t="s">
        <v>166</v>
      </c>
      <c r="H225" s="255">
        <v>4</v>
      </c>
      <c r="I225" s="256"/>
      <c r="J225" s="257">
        <f>ROUND(I225*H225,2)</f>
        <v>0</v>
      </c>
      <c r="K225" s="253" t="s">
        <v>195</v>
      </c>
      <c r="L225" s="258"/>
      <c r="M225" s="259" t="s">
        <v>19</v>
      </c>
      <c r="N225" s="260" t="s">
        <v>40</v>
      </c>
      <c r="O225" s="86"/>
      <c r="P225" s="215">
        <f>O225*H225</f>
        <v>0</v>
      </c>
      <c r="Q225" s="215">
        <v>0.0061000000000000004</v>
      </c>
      <c r="R225" s="215">
        <f>Q225*H225</f>
        <v>0.024400000000000002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163</v>
      </c>
      <c r="AT225" s="217" t="s">
        <v>310</v>
      </c>
      <c r="AU225" s="217" t="s">
        <v>79</v>
      </c>
      <c r="AY225" s="19" t="s">
        <v>128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77</v>
      </c>
      <c r="BK225" s="218">
        <f>ROUND(I225*H225,2)</f>
        <v>0</v>
      </c>
      <c r="BL225" s="19" t="s">
        <v>145</v>
      </c>
      <c r="BM225" s="217" t="s">
        <v>498</v>
      </c>
    </row>
    <row r="226" s="2" customFormat="1" ht="16.5" customHeight="1">
      <c r="A226" s="40"/>
      <c r="B226" s="41"/>
      <c r="C226" s="251" t="s">
        <v>499</v>
      </c>
      <c r="D226" s="251" t="s">
        <v>310</v>
      </c>
      <c r="E226" s="252" t="s">
        <v>500</v>
      </c>
      <c r="F226" s="253" t="s">
        <v>501</v>
      </c>
      <c r="G226" s="254" t="s">
        <v>166</v>
      </c>
      <c r="H226" s="255">
        <v>4</v>
      </c>
      <c r="I226" s="256"/>
      <c r="J226" s="257">
        <f>ROUND(I226*H226,2)</f>
        <v>0</v>
      </c>
      <c r="K226" s="253" t="s">
        <v>195</v>
      </c>
      <c r="L226" s="258"/>
      <c r="M226" s="259" t="s">
        <v>19</v>
      </c>
      <c r="N226" s="260" t="s">
        <v>40</v>
      </c>
      <c r="O226" s="86"/>
      <c r="P226" s="215">
        <f>O226*H226</f>
        <v>0</v>
      </c>
      <c r="Q226" s="215">
        <v>0.0030000000000000001</v>
      </c>
      <c r="R226" s="215">
        <f>Q226*H226</f>
        <v>0.012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163</v>
      </c>
      <c r="AT226" s="217" t="s">
        <v>310</v>
      </c>
      <c r="AU226" s="217" t="s">
        <v>79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145</v>
      </c>
      <c r="BM226" s="217" t="s">
        <v>502</v>
      </c>
    </row>
    <row r="227" s="2" customFormat="1" ht="16.5" customHeight="1">
      <c r="A227" s="40"/>
      <c r="B227" s="41"/>
      <c r="C227" s="206" t="s">
        <v>503</v>
      </c>
      <c r="D227" s="206" t="s">
        <v>131</v>
      </c>
      <c r="E227" s="207" t="s">
        <v>504</v>
      </c>
      <c r="F227" s="208" t="s">
        <v>505</v>
      </c>
      <c r="G227" s="209" t="s">
        <v>243</v>
      </c>
      <c r="H227" s="210">
        <v>254</v>
      </c>
      <c r="I227" s="211"/>
      <c r="J227" s="212">
        <f>ROUND(I227*H227,2)</f>
        <v>0</v>
      </c>
      <c r="K227" s="208" t="s">
        <v>195</v>
      </c>
      <c r="L227" s="46"/>
      <c r="M227" s="213" t="s">
        <v>19</v>
      </c>
      <c r="N227" s="214" t="s">
        <v>40</v>
      </c>
      <c r="O227" s="86"/>
      <c r="P227" s="215">
        <f>O227*H227</f>
        <v>0</v>
      </c>
      <c r="Q227" s="215">
        <v>0.00010000000000000001</v>
      </c>
      <c r="R227" s="215">
        <f>Q227*H227</f>
        <v>0.025400000000000002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145</v>
      </c>
      <c r="AT227" s="217" t="s">
        <v>131</v>
      </c>
      <c r="AU227" s="217" t="s">
        <v>79</v>
      </c>
      <c r="AY227" s="19" t="s">
        <v>128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77</v>
      </c>
      <c r="BK227" s="218">
        <f>ROUND(I227*H227,2)</f>
        <v>0</v>
      </c>
      <c r="BL227" s="19" t="s">
        <v>145</v>
      </c>
      <c r="BM227" s="217" t="s">
        <v>506</v>
      </c>
    </row>
    <row r="228" s="2" customFormat="1">
      <c r="A228" s="40"/>
      <c r="B228" s="41"/>
      <c r="C228" s="42"/>
      <c r="D228" s="228" t="s">
        <v>197</v>
      </c>
      <c r="E228" s="42"/>
      <c r="F228" s="229" t="s">
        <v>507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197</v>
      </c>
      <c r="AU228" s="19" t="s">
        <v>79</v>
      </c>
    </row>
    <row r="229" s="13" customFormat="1">
      <c r="A229" s="13"/>
      <c r="B229" s="230"/>
      <c r="C229" s="231"/>
      <c r="D229" s="219" t="s">
        <v>224</v>
      </c>
      <c r="E229" s="232" t="s">
        <v>19</v>
      </c>
      <c r="F229" s="233" t="s">
        <v>508</v>
      </c>
      <c r="G229" s="231"/>
      <c r="H229" s="232" t="s">
        <v>19</v>
      </c>
      <c r="I229" s="234"/>
      <c r="J229" s="231"/>
      <c r="K229" s="231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224</v>
      </c>
      <c r="AU229" s="239" t="s">
        <v>79</v>
      </c>
      <c r="AV229" s="13" t="s">
        <v>77</v>
      </c>
      <c r="AW229" s="13" t="s">
        <v>31</v>
      </c>
      <c r="AX229" s="13" t="s">
        <v>69</v>
      </c>
      <c r="AY229" s="239" t="s">
        <v>128</v>
      </c>
    </row>
    <row r="230" s="14" customFormat="1">
      <c r="A230" s="14"/>
      <c r="B230" s="240"/>
      <c r="C230" s="241"/>
      <c r="D230" s="219" t="s">
        <v>224</v>
      </c>
      <c r="E230" s="242" t="s">
        <v>19</v>
      </c>
      <c r="F230" s="243" t="s">
        <v>509</v>
      </c>
      <c r="G230" s="241"/>
      <c r="H230" s="244">
        <v>254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224</v>
      </c>
      <c r="AU230" s="250" t="s">
        <v>79</v>
      </c>
      <c r="AV230" s="14" t="s">
        <v>79</v>
      </c>
      <c r="AW230" s="14" t="s">
        <v>31</v>
      </c>
      <c r="AX230" s="14" t="s">
        <v>77</v>
      </c>
      <c r="AY230" s="250" t="s">
        <v>128</v>
      </c>
    </row>
    <row r="231" s="2" customFormat="1" ht="16.5" customHeight="1">
      <c r="A231" s="40"/>
      <c r="B231" s="41"/>
      <c r="C231" s="206" t="s">
        <v>510</v>
      </c>
      <c r="D231" s="206" t="s">
        <v>131</v>
      </c>
      <c r="E231" s="207" t="s">
        <v>511</v>
      </c>
      <c r="F231" s="208" t="s">
        <v>512</v>
      </c>
      <c r="G231" s="209" t="s">
        <v>243</v>
      </c>
      <c r="H231" s="210">
        <v>50.200000000000003</v>
      </c>
      <c r="I231" s="211"/>
      <c r="J231" s="212">
        <f>ROUND(I231*H231,2)</f>
        <v>0</v>
      </c>
      <c r="K231" s="208" t="s">
        <v>195</v>
      </c>
      <c r="L231" s="46"/>
      <c r="M231" s="213" t="s">
        <v>19</v>
      </c>
      <c r="N231" s="214" t="s">
        <v>40</v>
      </c>
      <c r="O231" s="86"/>
      <c r="P231" s="215">
        <f>O231*H231</f>
        <v>0</v>
      </c>
      <c r="Q231" s="215">
        <v>0.00020000000000000001</v>
      </c>
      <c r="R231" s="215">
        <f>Q231*H231</f>
        <v>0.01004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145</v>
      </c>
      <c r="AT231" s="217" t="s">
        <v>131</v>
      </c>
      <c r="AU231" s="217" t="s">
        <v>79</v>
      </c>
      <c r="AY231" s="19" t="s">
        <v>128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145</v>
      </c>
      <c r="BM231" s="217" t="s">
        <v>513</v>
      </c>
    </row>
    <row r="232" s="2" customFormat="1">
      <c r="A232" s="40"/>
      <c r="B232" s="41"/>
      <c r="C232" s="42"/>
      <c r="D232" s="228" t="s">
        <v>197</v>
      </c>
      <c r="E232" s="42"/>
      <c r="F232" s="229" t="s">
        <v>514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197</v>
      </c>
      <c r="AU232" s="19" t="s">
        <v>79</v>
      </c>
    </row>
    <row r="233" s="13" customFormat="1">
      <c r="A233" s="13"/>
      <c r="B233" s="230"/>
      <c r="C233" s="231"/>
      <c r="D233" s="219" t="s">
        <v>224</v>
      </c>
      <c r="E233" s="232" t="s">
        <v>19</v>
      </c>
      <c r="F233" s="233" t="s">
        <v>515</v>
      </c>
      <c r="G233" s="231"/>
      <c r="H233" s="232" t="s">
        <v>19</v>
      </c>
      <c r="I233" s="234"/>
      <c r="J233" s="231"/>
      <c r="K233" s="231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224</v>
      </c>
      <c r="AU233" s="239" t="s">
        <v>79</v>
      </c>
      <c r="AV233" s="13" t="s">
        <v>77</v>
      </c>
      <c r="AW233" s="13" t="s">
        <v>31</v>
      </c>
      <c r="AX233" s="13" t="s">
        <v>69</v>
      </c>
      <c r="AY233" s="239" t="s">
        <v>128</v>
      </c>
    </row>
    <row r="234" s="14" customFormat="1">
      <c r="A234" s="14"/>
      <c r="B234" s="240"/>
      <c r="C234" s="241"/>
      <c r="D234" s="219" t="s">
        <v>224</v>
      </c>
      <c r="E234" s="242" t="s">
        <v>19</v>
      </c>
      <c r="F234" s="243" t="s">
        <v>516</v>
      </c>
      <c r="G234" s="241"/>
      <c r="H234" s="244">
        <v>50.200000000000003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224</v>
      </c>
      <c r="AU234" s="250" t="s">
        <v>79</v>
      </c>
      <c r="AV234" s="14" t="s">
        <v>79</v>
      </c>
      <c r="AW234" s="14" t="s">
        <v>31</v>
      </c>
      <c r="AX234" s="14" t="s">
        <v>77</v>
      </c>
      <c r="AY234" s="250" t="s">
        <v>128</v>
      </c>
    </row>
    <row r="235" s="2" customFormat="1" ht="16.5" customHeight="1">
      <c r="A235" s="40"/>
      <c r="B235" s="41"/>
      <c r="C235" s="206" t="s">
        <v>517</v>
      </c>
      <c r="D235" s="206" t="s">
        <v>131</v>
      </c>
      <c r="E235" s="207" t="s">
        <v>518</v>
      </c>
      <c r="F235" s="208" t="s">
        <v>519</v>
      </c>
      <c r="G235" s="209" t="s">
        <v>243</v>
      </c>
      <c r="H235" s="210">
        <v>62</v>
      </c>
      <c r="I235" s="211"/>
      <c r="J235" s="212">
        <f>ROUND(I235*H235,2)</f>
        <v>0</v>
      </c>
      <c r="K235" s="208" t="s">
        <v>195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0.00010000000000000001</v>
      </c>
      <c r="R235" s="215">
        <f>Q235*H235</f>
        <v>0.0062000000000000006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145</v>
      </c>
      <c r="AT235" s="217" t="s">
        <v>131</v>
      </c>
      <c r="AU235" s="217" t="s">
        <v>79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145</v>
      </c>
      <c r="BM235" s="217" t="s">
        <v>520</v>
      </c>
    </row>
    <row r="236" s="2" customFormat="1">
      <c r="A236" s="40"/>
      <c r="B236" s="41"/>
      <c r="C236" s="42"/>
      <c r="D236" s="228" t="s">
        <v>197</v>
      </c>
      <c r="E236" s="42"/>
      <c r="F236" s="229" t="s">
        <v>521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197</v>
      </c>
      <c r="AU236" s="19" t="s">
        <v>79</v>
      </c>
    </row>
    <row r="237" s="13" customFormat="1">
      <c r="A237" s="13"/>
      <c r="B237" s="230"/>
      <c r="C237" s="231"/>
      <c r="D237" s="219" t="s">
        <v>224</v>
      </c>
      <c r="E237" s="232" t="s">
        <v>19</v>
      </c>
      <c r="F237" s="233" t="s">
        <v>522</v>
      </c>
      <c r="G237" s="231"/>
      <c r="H237" s="232" t="s">
        <v>19</v>
      </c>
      <c r="I237" s="234"/>
      <c r="J237" s="231"/>
      <c r="K237" s="231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224</v>
      </c>
      <c r="AU237" s="239" t="s">
        <v>79</v>
      </c>
      <c r="AV237" s="13" t="s">
        <v>77</v>
      </c>
      <c r="AW237" s="13" t="s">
        <v>31</v>
      </c>
      <c r="AX237" s="13" t="s">
        <v>69</v>
      </c>
      <c r="AY237" s="239" t="s">
        <v>128</v>
      </c>
    </row>
    <row r="238" s="14" customFormat="1">
      <c r="A238" s="14"/>
      <c r="B238" s="240"/>
      <c r="C238" s="241"/>
      <c r="D238" s="219" t="s">
        <v>224</v>
      </c>
      <c r="E238" s="242" t="s">
        <v>19</v>
      </c>
      <c r="F238" s="243" t="s">
        <v>503</v>
      </c>
      <c r="G238" s="241"/>
      <c r="H238" s="244">
        <v>62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224</v>
      </c>
      <c r="AU238" s="250" t="s">
        <v>79</v>
      </c>
      <c r="AV238" s="14" t="s">
        <v>79</v>
      </c>
      <c r="AW238" s="14" t="s">
        <v>31</v>
      </c>
      <c r="AX238" s="14" t="s">
        <v>77</v>
      </c>
      <c r="AY238" s="250" t="s">
        <v>128</v>
      </c>
    </row>
    <row r="239" s="2" customFormat="1" ht="16.5" customHeight="1">
      <c r="A239" s="40"/>
      <c r="B239" s="41"/>
      <c r="C239" s="206" t="s">
        <v>523</v>
      </c>
      <c r="D239" s="206" t="s">
        <v>131</v>
      </c>
      <c r="E239" s="207" t="s">
        <v>524</v>
      </c>
      <c r="F239" s="208" t="s">
        <v>525</v>
      </c>
      <c r="G239" s="209" t="s">
        <v>209</v>
      </c>
      <c r="H239" s="210">
        <v>22</v>
      </c>
      <c r="I239" s="211"/>
      <c r="J239" s="212">
        <f>ROUND(I239*H239,2)</f>
        <v>0</v>
      </c>
      <c r="K239" s="208" t="s">
        <v>195</v>
      </c>
      <c r="L239" s="46"/>
      <c r="M239" s="213" t="s">
        <v>19</v>
      </c>
      <c r="N239" s="214" t="s">
        <v>40</v>
      </c>
      <c r="O239" s="86"/>
      <c r="P239" s="215">
        <f>O239*H239</f>
        <v>0</v>
      </c>
      <c r="Q239" s="215">
        <v>0.0011999999999999999</v>
      </c>
      <c r="R239" s="215">
        <f>Q239*H239</f>
        <v>0.026399999999999996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145</v>
      </c>
      <c r="AT239" s="217" t="s">
        <v>131</v>
      </c>
      <c r="AU239" s="217" t="s">
        <v>79</v>
      </c>
      <c r="AY239" s="19" t="s">
        <v>128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77</v>
      </c>
      <c r="BK239" s="218">
        <f>ROUND(I239*H239,2)</f>
        <v>0</v>
      </c>
      <c r="BL239" s="19" t="s">
        <v>145</v>
      </c>
      <c r="BM239" s="217" t="s">
        <v>526</v>
      </c>
    </row>
    <row r="240" s="2" customFormat="1">
      <c r="A240" s="40"/>
      <c r="B240" s="41"/>
      <c r="C240" s="42"/>
      <c r="D240" s="228" t="s">
        <v>197</v>
      </c>
      <c r="E240" s="42"/>
      <c r="F240" s="229" t="s">
        <v>527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197</v>
      </c>
      <c r="AU240" s="19" t="s">
        <v>79</v>
      </c>
    </row>
    <row r="241" s="13" customFormat="1">
      <c r="A241" s="13"/>
      <c r="B241" s="230"/>
      <c r="C241" s="231"/>
      <c r="D241" s="219" t="s">
        <v>224</v>
      </c>
      <c r="E241" s="232" t="s">
        <v>19</v>
      </c>
      <c r="F241" s="233" t="s">
        <v>528</v>
      </c>
      <c r="G241" s="231"/>
      <c r="H241" s="232" t="s">
        <v>19</v>
      </c>
      <c r="I241" s="234"/>
      <c r="J241" s="231"/>
      <c r="K241" s="231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224</v>
      </c>
      <c r="AU241" s="239" t="s">
        <v>79</v>
      </c>
      <c r="AV241" s="13" t="s">
        <v>77</v>
      </c>
      <c r="AW241" s="13" t="s">
        <v>31</v>
      </c>
      <c r="AX241" s="13" t="s">
        <v>69</v>
      </c>
      <c r="AY241" s="239" t="s">
        <v>128</v>
      </c>
    </row>
    <row r="242" s="14" customFormat="1">
      <c r="A242" s="14"/>
      <c r="B242" s="240"/>
      <c r="C242" s="241"/>
      <c r="D242" s="219" t="s">
        <v>224</v>
      </c>
      <c r="E242" s="242" t="s">
        <v>19</v>
      </c>
      <c r="F242" s="243" t="s">
        <v>304</v>
      </c>
      <c r="G242" s="241"/>
      <c r="H242" s="244">
        <v>22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224</v>
      </c>
      <c r="AU242" s="250" t="s">
        <v>79</v>
      </c>
      <c r="AV242" s="14" t="s">
        <v>79</v>
      </c>
      <c r="AW242" s="14" t="s">
        <v>31</v>
      </c>
      <c r="AX242" s="14" t="s">
        <v>77</v>
      </c>
      <c r="AY242" s="250" t="s">
        <v>128</v>
      </c>
    </row>
    <row r="243" s="2" customFormat="1" ht="21.75" customHeight="1">
      <c r="A243" s="40"/>
      <c r="B243" s="41"/>
      <c r="C243" s="206" t="s">
        <v>529</v>
      </c>
      <c r="D243" s="206" t="s">
        <v>131</v>
      </c>
      <c r="E243" s="207" t="s">
        <v>530</v>
      </c>
      <c r="F243" s="208" t="s">
        <v>531</v>
      </c>
      <c r="G243" s="209" t="s">
        <v>243</v>
      </c>
      <c r="H243" s="210">
        <v>254</v>
      </c>
      <c r="I243" s="211"/>
      <c r="J243" s="212">
        <f>ROUND(I243*H243,2)</f>
        <v>0</v>
      </c>
      <c r="K243" s="208" t="s">
        <v>195</v>
      </c>
      <c r="L243" s="46"/>
      <c r="M243" s="213" t="s">
        <v>19</v>
      </c>
      <c r="N243" s="214" t="s">
        <v>40</v>
      </c>
      <c r="O243" s="86"/>
      <c r="P243" s="215">
        <f>O243*H243</f>
        <v>0</v>
      </c>
      <c r="Q243" s="215">
        <v>0.00033</v>
      </c>
      <c r="R243" s="215">
        <f>Q243*H243</f>
        <v>0.083820000000000006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145</v>
      </c>
      <c r="AT243" s="217" t="s">
        <v>131</v>
      </c>
      <c r="AU243" s="217" t="s">
        <v>79</v>
      </c>
      <c r="AY243" s="19" t="s">
        <v>128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145</v>
      </c>
      <c r="BM243" s="217" t="s">
        <v>532</v>
      </c>
    </row>
    <row r="244" s="2" customFormat="1">
      <c r="A244" s="40"/>
      <c r="B244" s="41"/>
      <c r="C244" s="42"/>
      <c r="D244" s="228" t="s">
        <v>197</v>
      </c>
      <c r="E244" s="42"/>
      <c r="F244" s="229" t="s">
        <v>533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197</v>
      </c>
      <c r="AU244" s="19" t="s">
        <v>79</v>
      </c>
    </row>
    <row r="245" s="2" customFormat="1" ht="21.75" customHeight="1">
      <c r="A245" s="40"/>
      <c r="B245" s="41"/>
      <c r="C245" s="206" t="s">
        <v>534</v>
      </c>
      <c r="D245" s="206" t="s">
        <v>131</v>
      </c>
      <c r="E245" s="207" t="s">
        <v>535</v>
      </c>
      <c r="F245" s="208" t="s">
        <v>536</v>
      </c>
      <c r="G245" s="209" t="s">
        <v>243</v>
      </c>
      <c r="H245" s="210">
        <v>50.200000000000003</v>
      </c>
      <c r="I245" s="211"/>
      <c r="J245" s="212">
        <f>ROUND(I245*H245,2)</f>
        <v>0</v>
      </c>
      <c r="K245" s="208" t="s">
        <v>195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0.00064999999999999997</v>
      </c>
      <c r="R245" s="215">
        <f>Q245*H245</f>
        <v>0.032629999999999999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145</v>
      </c>
      <c r="AT245" s="217" t="s">
        <v>131</v>
      </c>
      <c r="AU245" s="217" t="s">
        <v>79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145</v>
      </c>
      <c r="BM245" s="217" t="s">
        <v>537</v>
      </c>
    </row>
    <row r="246" s="2" customFormat="1">
      <c r="A246" s="40"/>
      <c r="B246" s="41"/>
      <c r="C246" s="42"/>
      <c r="D246" s="228" t="s">
        <v>197</v>
      </c>
      <c r="E246" s="42"/>
      <c r="F246" s="229" t="s">
        <v>538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197</v>
      </c>
      <c r="AU246" s="19" t="s">
        <v>79</v>
      </c>
    </row>
    <row r="247" s="2" customFormat="1" ht="21.75" customHeight="1">
      <c r="A247" s="40"/>
      <c r="B247" s="41"/>
      <c r="C247" s="206" t="s">
        <v>539</v>
      </c>
      <c r="D247" s="206" t="s">
        <v>131</v>
      </c>
      <c r="E247" s="207" t="s">
        <v>540</v>
      </c>
      <c r="F247" s="208" t="s">
        <v>541</v>
      </c>
      <c r="G247" s="209" t="s">
        <v>243</v>
      </c>
      <c r="H247" s="210">
        <v>62</v>
      </c>
      <c r="I247" s="211"/>
      <c r="J247" s="212">
        <f>ROUND(I247*H247,2)</f>
        <v>0</v>
      </c>
      <c r="K247" s="208" t="s">
        <v>195</v>
      </c>
      <c r="L247" s="46"/>
      <c r="M247" s="213" t="s">
        <v>19</v>
      </c>
      <c r="N247" s="214" t="s">
        <v>40</v>
      </c>
      <c r="O247" s="86"/>
      <c r="P247" s="215">
        <f>O247*H247</f>
        <v>0</v>
      </c>
      <c r="Q247" s="215">
        <v>0.00038000000000000002</v>
      </c>
      <c r="R247" s="215">
        <f>Q247*H247</f>
        <v>0.023560000000000001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145</v>
      </c>
      <c r="AT247" s="217" t="s">
        <v>131</v>
      </c>
      <c r="AU247" s="217" t="s">
        <v>79</v>
      </c>
      <c r="AY247" s="19" t="s">
        <v>128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145</v>
      </c>
      <c r="BM247" s="217" t="s">
        <v>542</v>
      </c>
    </row>
    <row r="248" s="2" customFormat="1">
      <c r="A248" s="40"/>
      <c r="B248" s="41"/>
      <c r="C248" s="42"/>
      <c r="D248" s="228" t="s">
        <v>197</v>
      </c>
      <c r="E248" s="42"/>
      <c r="F248" s="229" t="s">
        <v>543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197</v>
      </c>
      <c r="AU248" s="19" t="s">
        <v>79</v>
      </c>
    </row>
    <row r="249" s="13" customFormat="1">
      <c r="A249" s="13"/>
      <c r="B249" s="230"/>
      <c r="C249" s="231"/>
      <c r="D249" s="219" t="s">
        <v>224</v>
      </c>
      <c r="E249" s="232" t="s">
        <v>19</v>
      </c>
      <c r="F249" s="233" t="s">
        <v>522</v>
      </c>
      <c r="G249" s="231"/>
      <c r="H249" s="232" t="s">
        <v>19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224</v>
      </c>
      <c r="AU249" s="239" t="s">
        <v>79</v>
      </c>
      <c r="AV249" s="13" t="s">
        <v>77</v>
      </c>
      <c r="AW249" s="13" t="s">
        <v>31</v>
      </c>
      <c r="AX249" s="13" t="s">
        <v>69</v>
      </c>
      <c r="AY249" s="239" t="s">
        <v>128</v>
      </c>
    </row>
    <row r="250" s="14" customFormat="1">
      <c r="A250" s="14"/>
      <c r="B250" s="240"/>
      <c r="C250" s="241"/>
      <c r="D250" s="219" t="s">
        <v>224</v>
      </c>
      <c r="E250" s="242" t="s">
        <v>19</v>
      </c>
      <c r="F250" s="243" t="s">
        <v>503</v>
      </c>
      <c r="G250" s="241"/>
      <c r="H250" s="244">
        <v>62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224</v>
      </c>
      <c r="AU250" s="250" t="s">
        <v>79</v>
      </c>
      <c r="AV250" s="14" t="s">
        <v>79</v>
      </c>
      <c r="AW250" s="14" t="s">
        <v>31</v>
      </c>
      <c r="AX250" s="14" t="s">
        <v>77</v>
      </c>
      <c r="AY250" s="250" t="s">
        <v>128</v>
      </c>
    </row>
    <row r="251" s="2" customFormat="1" ht="21.75" customHeight="1">
      <c r="A251" s="40"/>
      <c r="B251" s="41"/>
      <c r="C251" s="206" t="s">
        <v>544</v>
      </c>
      <c r="D251" s="206" t="s">
        <v>131</v>
      </c>
      <c r="E251" s="207" t="s">
        <v>545</v>
      </c>
      <c r="F251" s="208" t="s">
        <v>546</v>
      </c>
      <c r="G251" s="209" t="s">
        <v>209</v>
      </c>
      <c r="H251" s="210">
        <v>22</v>
      </c>
      <c r="I251" s="211"/>
      <c r="J251" s="212">
        <f>ROUND(I251*H251,2)</f>
        <v>0</v>
      </c>
      <c r="K251" s="208" t="s">
        <v>195</v>
      </c>
      <c r="L251" s="46"/>
      <c r="M251" s="213" t="s">
        <v>19</v>
      </c>
      <c r="N251" s="214" t="s">
        <v>40</v>
      </c>
      <c r="O251" s="86"/>
      <c r="P251" s="215">
        <f>O251*H251</f>
        <v>0</v>
      </c>
      <c r="Q251" s="215">
        <v>0.0025999999999999999</v>
      </c>
      <c r="R251" s="215">
        <f>Q251*H251</f>
        <v>0.057200000000000001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145</v>
      </c>
      <c r="AT251" s="217" t="s">
        <v>131</v>
      </c>
      <c r="AU251" s="217" t="s">
        <v>79</v>
      </c>
      <c r="AY251" s="19" t="s">
        <v>128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145</v>
      </c>
      <c r="BM251" s="217" t="s">
        <v>547</v>
      </c>
    </row>
    <row r="252" s="2" customFormat="1">
      <c r="A252" s="40"/>
      <c r="B252" s="41"/>
      <c r="C252" s="42"/>
      <c r="D252" s="228" t="s">
        <v>197</v>
      </c>
      <c r="E252" s="42"/>
      <c r="F252" s="229" t="s">
        <v>548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197</v>
      </c>
      <c r="AU252" s="19" t="s">
        <v>79</v>
      </c>
    </row>
    <row r="253" s="2" customFormat="1" ht="33" customHeight="1">
      <c r="A253" s="40"/>
      <c r="B253" s="41"/>
      <c r="C253" s="206" t="s">
        <v>549</v>
      </c>
      <c r="D253" s="206" t="s">
        <v>131</v>
      </c>
      <c r="E253" s="207" t="s">
        <v>550</v>
      </c>
      <c r="F253" s="208" t="s">
        <v>551</v>
      </c>
      <c r="G253" s="209" t="s">
        <v>243</v>
      </c>
      <c r="H253" s="210">
        <v>231</v>
      </c>
      <c r="I253" s="211"/>
      <c r="J253" s="212">
        <f>ROUND(I253*H253,2)</f>
        <v>0</v>
      </c>
      <c r="K253" s="208" t="s">
        <v>195</v>
      </c>
      <c r="L253" s="46"/>
      <c r="M253" s="213" t="s">
        <v>19</v>
      </c>
      <c r="N253" s="214" t="s">
        <v>40</v>
      </c>
      <c r="O253" s="86"/>
      <c r="P253" s="215">
        <f>O253*H253</f>
        <v>0</v>
      </c>
      <c r="Q253" s="215">
        <v>0.089779999999999999</v>
      </c>
      <c r="R253" s="215">
        <f>Q253*H253</f>
        <v>20.739180000000001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145</v>
      </c>
      <c r="AT253" s="217" t="s">
        <v>131</v>
      </c>
      <c r="AU253" s="217" t="s">
        <v>79</v>
      </c>
      <c r="AY253" s="19" t="s">
        <v>128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77</v>
      </c>
      <c r="BK253" s="218">
        <f>ROUND(I253*H253,2)</f>
        <v>0</v>
      </c>
      <c r="BL253" s="19" t="s">
        <v>145</v>
      </c>
      <c r="BM253" s="217" t="s">
        <v>552</v>
      </c>
    </row>
    <row r="254" s="2" customFormat="1">
      <c r="A254" s="40"/>
      <c r="B254" s="41"/>
      <c r="C254" s="42"/>
      <c r="D254" s="228" t="s">
        <v>197</v>
      </c>
      <c r="E254" s="42"/>
      <c r="F254" s="229" t="s">
        <v>553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197</v>
      </c>
      <c r="AU254" s="19" t="s">
        <v>79</v>
      </c>
    </row>
    <row r="255" s="14" customFormat="1">
      <c r="A255" s="14"/>
      <c r="B255" s="240"/>
      <c r="C255" s="241"/>
      <c r="D255" s="219" t="s">
        <v>224</v>
      </c>
      <c r="E255" s="242" t="s">
        <v>19</v>
      </c>
      <c r="F255" s="243" t="s">
        <v>554</v>
      </c>
      <c r="G255" s="241"/>
      <c r="H255" s="244">
        <v>231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224</v>
      </c>
      <c r="AU255" s="250" t="s">
        <v>79</v>
      </c>
      <c r="AV255" s="14" t="s">
        <v>79</v>
      </c>
      <c r="AW255" s="14" t="s">
        <v>31</v>
      </c>
      <c r="AX255" s="14" t="s">
        <v>77</v>
      </c>
      <c r="AY255" s="250" t="s">
        <v>128</v>
      </c>
    </row>
    <row r="256" s="2" customFormat="1" ht="16.5" customHeight="1">
      <c r="A256" s="40"/>
      <c r="B256" s="41"/>
      <c r="C256" s="251" t="s">
        <v>555</v>
      </c>
      <c r="D256" s="251" t="s">
        <v>310</v>
      </c>
      <c r="E256" s="252" t="s">
        <v>556</v>
      </c>
      <c r="F256" s="253" t="s">
        <v>557</v>
      </c>
      <c r="G256" s="254" t="s">
        <v>209</v>
      </c>
      <c r="H256" s="255">
        <v>23.100000000000001</v>
      </c>
      <c r="I256" s="256"/>
      <c r="J256" s="257">
        <f>ROUND(I256*H256,2)</f>
        <v>0</v>
      </c>
      <c r="K256" s="253" t="s">
        <v>195</v>
      </c>
      <c r="L256" s="258"/>
      <c r="M256" s="259" t="s">
        <v>19</v>
      </c>
      <c r="N256" s="260" t="s">
        <v>40</v>
      </c>
      <c r="O256" s="86"/>
      <c r="P256" s="215">
        <f>O256*H256</f>
        <v>0</v>
      </c>
      <c r="Q256" s="215">
        <v>0.17599999999999999</v>
      </c>
      <c r="R256" s="215">
        <f>Q256*H256</f>
        <v>4.0655999999999999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163</v>
      </c>
      <c r="AT256" s="217" t="s">
        <v>310</v>
      </c>
      <c r="AU256" s="217" t="s">
        <v>79</v>
      </c>
      <c r="AY256" s="19" t="s">
        <v>128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77</v>
      </c>
      <c r="BK256" s="218">
        <f>ROUND(I256*H256,2)</f>
        <v>0</v>
      </c>
      <c r="BL256" s="19" t="s">
        <v>145</v>
      </c>
      <c r="BM256" s="217" t="s">
        <v>558</v>
      </c>
    </row>
    <row r="257" s="14" customFormat="1">
      <c r="A257" s="14"/>
      <c r="B257" s="240"/>
      <c r="C257" s="241"/>
      <c r="D257" s="219" t="s">
        <v>224</v>
      </c>
      <c r="E257" s="241"/>
      <c r="F257" s="243" t="s">
        <v>559</v>
      </c>
      <c r="G257" s="241"/>
      <c r="H257" s="244">
        <v>23.100000000000001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224</v>
      </c>
      <c r="AU257" s="250" t="s">
        <v>79</v>
      </c>
      <c r="AV257" s="14" t="s">
        <v>79</v>
      </c>
      <c r="AW257" s="14" t="s">
        <v>4</v>
      </c>
      <c r="AX257" s="14" t="s">
        <v>77</v>
      </c>
      <c r="AY257" s="250" t="s">
        <v>128</v>
      </c>
    </row>
    <row r="258" s="2" customFormat="1" ht="24.15" customHeight="1">
      <c r="A258" s="40"/>
      <c r="B258" s="41"/>
      <c r="C258" s="206" t="s">
        <v>560</v>
      </c>
      <c r="D258" s="206" t="s">
        <v>131</v>
      </c>
      <c r="E258" s="207" t="s">
        <v>561</v>
      </c>
      <c r="F258" s="208" t="s">
        <v>562</v>
      </c>
      <c r="G258" s="209" t="s">
        <v>243</v>
      </c>
      <c r="H258" s="210">
        <v>260</v>
      </c>
      <c r="I258" s="211"/>
      <c r="J258" s="212">
        <f>ROUND(I258*H258,2)</f>
        <v>0</v>
      </c>
      <c r="K258" s="208" t="s">
        <v>195</v>
      </c>
      <c r="L258" s="46"/>
      <c r="M258" s="213" t="s">
        <v>19</v>
      </c>
      <c r="N258" s="214" t="s">
        <v>40</v>
      </c>
      <c r="O258" s="86"/>
      <c r="P258" s="215">
        <f>O258*H258</f>
        <v>0</v>
      </c>
      <c r="Q258" s="215">
        <v>0.16850000000000001</v>
      </c>
      <c r="R258" s="215">
        <f>Q258*H258</f>
        <v>43.810000000000002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145</v>
      </c>
      <c r="AT258" s="217" t="s">
        <v>131</v>
      </c>
      <c r="AU258" s="217" t="s">
        <v>79</v>
      </c>
      <c r="AY258" s="19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77</v>
      </c>
      <c r="BK258" s="218">
        <f>ROUND(I258*H258,2)</f>
        <v>0</v>
      </c>
      <c r="BL258" s="19" t="s">
        <v>145</v>
      </c>
      <c r="BM258" s="217" t="s">
        <v>563</v>
      </c>
    </row>
    <row r="259" s="2" customFormat="1">
      <c r="A259" s="40"/>
      <c r="B259" s="41"/>
      <c r="C259" s="42"/>
      <c r="D259" s="228" t="s">
        <v>197</v>
      </c>
      <c r="E259" s="42"/>
      <c r="F259" s="229" t="s">
        <v>564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197</v>
      </c>
      <c r="AU259" s="19" t="s">
        <v>79</v>
      </c>
    </row>
    <row r="260" s="13" customFormat="1">
      <c r="A260" s="13"/>
      <c r="B260" s="230"/>
      <c r="C260" s="231"/>
      <c r="D260" s="219" t="s">
        <v>224</v>
      </c>
      <c r="E260" s="232" t="s">
        <v>19</v>
      </c>
      <c r="F260" s="233" t="s">
        <v>565</v>
      </c>
      <c r="G260" s="231"/>
      <c r="H260" s="232" t="s">
        <v>19</v>
      </c>
      <c r="I260" s="234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224</v>
      </c>
      <c r="AU260" s="239" t="s">
        <v>79</v>
      </c>
      <c r="AV260" s="13" t="s">
        <v>77</v>
      </c>
      <c r="AW260" s="13" t="s">
        <v>31</v>
      </c>
      <c r="AX260" s="13" t="s">
        <v>69</v>
      </c>
      <c r="AY260" s="239" t="s">
        <v>128</v>
      </c>
    </row>
    <row r="261" s="14" customFormat="1">
      <c r="A261" s="14"/>
      <c r="B261" s="240"/>
      <c r="C261" s="241"/>
      <c r="D261" s="219" t="s">
        <v>224</v>
      </c>
      <c r="E261" s="242" t="s">
        <v>19</v>
      </c>
      <c r="F261" s="243" t="s">
        <v>343</v>
      </c>
      <c r="G261" s="241"/>
      <c r="H261" s="244">
        <v>29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224</v>
      </c>
      <c r="AU261" s="250" t="s">
        <v>79</v>
      </c>
      <c r="AV261" s="14" t="s">
        <v>79</v>
      </c>
      <c r="AW261" s="14" t="s">
        <v>31</v>
      </c>
      <c r="AX261" s="14" t="s">
        <v>69</v>
      </c>
      <c r="AY261" s="250" t="s">
        <v>128</v>
      </c>
    </row>
    <row r="262" s="13" customFormat="1">
      <c r="A262" s="13"/>
      <c r="B262" s="230"/>
      <c r="C262" s="231"/>
      <c r="D262" s="219" t="s">
        <v>224</v>
      </c>
      <c r="E262" s="232" t="s">
        <v>19</v>
      </c>
      <c r="F262" s="233" t="s">
        <v>566</v>
      </c>
      <c r="G262" s="231"/>
      <c r="H262" s="232" t="s">
        <v>19</v>
      </c>
      <c r="I262" s="234"/>
      <c r="J262" s="231"/>
      <c r="K262" s="231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224</v>
      </c>
      <c r="AU262" s="239" t="s">
        <v>79</v>
      </c>
      <c r="AV262" s="13" t="s">
        <v>77</v>
      </c>
      <c r="AW262" s="13" t="s">
        <v>31</v>
      </c>
      <c r="AX262" s="13" t="s">
        <v>69</v>
      </c>
      <c r="AY262" s="239" t="s">
        <v>128</v>
      </c>
    </row>
    <row r="263" s="14" customFormat="1">
      <c r="A263" s="14"/>
      <c r="B263" s="240"/>
      <c r="C263" s="241"/>
      <c r="D263" s="219" t="s">
        <v>224</v>
      </c>
      <c r="E263" s="242" t="s">
        <v>19</v>
      </c>
      <c r="F263" s="243" t="s">
        <v>567</v>
      </c>
      <c r="G263" s="241"/>
      <c r="H263" s="244">
        <v>207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224</v>
      </c>
      <c r="AU263" s="250" t="s">
        <v>79</v>
      </c>
      <c r="AV263" s="14" t="s">
        <v>79</v>
      </c>
      <c r="AW263" s="14" t="s">
        <v>31</v>
      </c>
      <c r="AX263" s="14" t="s">
        <v>69</v>
      </c>
      <c r="AY263" s="250" t="s">
        <v>128</v>
      </c>
    </row>
    <row r="264" s="13" customFormat="1">
      <c r="A264" s="13"/>
      <c r="B264" s="230"/>
      <c r="C264" s="231"/>
      <c r="D264" s="219" t="s">
        <v>224</v>
      </c>
      <c r="E264" s="232" t="s">
        <v>19</v>
      </c>
      <c r="F264" s="233" t="s">
        <v>568</v>
      </c>
      <c r="G264" s="231"/>
      <c r="H264" s="232" t="s">
        <v>19</v>
      </c>
      <c r="I264" s="234"/>
      <c r="J264" s="231"/>
      <c r="K264" s="231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224</v>
      </c>
      <c r="AU264" s="239" t="s">
        <v>79</v>
      </c>
      <c r="AV264" s="13" t="s">
        <v>77</v>
      </c>
      <c r="AW264" s="13" t="s">
        <v>31</v>
      </c>
      <c r="AX264" s="13" t="s">
        <v>69</v>
      </c>
      <c r="AY264" s="239" t="s">
        <v>128</v>
      </c>
    </row>
    <row r="265" s="14" customFormat="1">
      <c r="A265" s="14"/>
      <c r="B265" s="240"/>
      <c r="C265" s="241"/>
      <c r="D265" s="219" t="s">
        <v>224</v>
      </c>
      <c r="E265" s="242" t="s">
        <v>19</v>
      </c>
      <c r="F265" s="243" t="s">
        <v>226</v>
      </c>
      <c r="G265" s="241"/>
      <c r="H265" s="244">
        <v>16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224</v>
      </c>
      <c r="AU265" s="250" t="s">
        <v>79</v>
      </c>
      <c r="AV265" s="14" t="s">
        <v>79</v>
      </c>
      <c r="AW265" s="14" t="s">
        <v>31</v>
      </c>
      <c r="AX265" s="14" t="s">
        <v>69</v>
      </c>
      <c r="AY265" s="250" t="s">
        <v>128</v>
      </c>
    </row>
    <row r="266" s="13" customFormat="1">
      <c r="A266" s="13"/>
      <c r="B266" s="230"/>
      <c r="C266" s="231"/>
      <c r="D266" s="219" t="s">
        <v>224</v>
      </c>
      <c r="E266" s="232" t="s">
        <v>19</v>
      </c>
      <c r="F266" s="233" t="s">
        <v>569</v>
      </c>
      <c r="G266" s="231"/>
      <c r="H266" s="232" t="s">
        <v>19</v>
      </c>
      <c r="I266" s="234"/>
      <c r="J266" s="231"/>
      <c r="K266" s="231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224</v>
      </c>
      <c r="AU266" s="239" t="s">
        <v>79</v>
      </c>
      <c r="AV266" s="13" t="s">
        <v>77</v>
      </c>
      <c r="AW266" s="13" t="s">
        <v>31</v>
      </c>
      <c r="AX266" s="13" t="s">
        <v>69</v>
      </c>
      <c r="AY266" s="239" t="s">
        <v>128</v>
      </c>
    </row>
    <row r="267" s="14" customFormat="1">
      <c r="A267" s="14"/>
      <c r="B267" s="240"/>
      <c r="C267" s="241"/>
      <c r="D267" s="219" t="s">
        <v>224</v>
      </c>
      <c r="E267" s="242" t="s">
        <v>19</v>
      </c>
      <c r="F267" s="243" t="s">
        <v>163</v>
      </c>
      <c r="G267" s="241"/>
      <c r="H267" s="244">
        <v>8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224</v>
      </c>
      <c r="AU267" s="250" t="s">
        <v>79</v>
      </c>
      <c r="AV267" s="14" t="s">
        <v>79</v>
      </c>
      <c r="AW267" s="14" t="s">
        <v>31</v>
      </c>
      <c r="AX267" s="14" t="s">
        <v>69</v>
      </c>
      <c r="AY267" s="250" t="s">
        <v>128</v>
      </c>
    </row>
    <row r="268" s="15" customFormat="1">
      <c r="A268" s="15"/>
      <c r="B268" s="261"/>
      <c r="C268" s="262"/>
      <c r="D268" s="219" t="s">
        <v>224</v>
      </c>
      <c r="E268" s="263" t="s">
        <v>19</v>
      </c>
      <c r="F268" s="264" t="s">
        <v>473</v>
      </c>
      <c r="G268" s="262"/>
      <c r="H268" s="265">
        <v>260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1" t="s">
        <v>224</v>
      </c>
      <c r="AU268" s="271" t="s">
        <v>79</v>
      </c>
      <c r="AV268" s="15" t="s">
        <v>145</v>
      </c>
      <c r="AW268" s="15" t="s">
        <v>31</v>
      </c>
      <c r="AX268" s="15" t="s">
        <v>77</v>
      </c>
      <c r="AY268" s="271" t="s">
        <v>128</v>
      </c>
    </row>
    <row r="269" s="2" customFormat="1" ht="16.5" customHeight="1">
      <c r="A269" s="40"/>
      <c r="B269" s="41"/>
      <c r="C269" s="251" t="s">
        <v>570</v>
      </c>
      <c r="D269" s="251" t="s">
        <v>310</v>
      </c>
      <c r="E269" s="252" t="s">
        <v>571</v>
      </c>
      <c r="F269" s="253" t="s">
        <v>572</v>
      </c>
      <c r="G269" s="254" t="s">
        <v>243</v>
      </c>
      <c r="H269" s="255">
        <v>29.579999999999998</v>
      </c>
      <c r="I269" s="256"/>
      <c r="J269" s="257">
        <f>ROUND(I269*H269,2)</f>
        <v>0</v>
      </c>
      <c r="K269" s="253" t="s">
        <v>195</v>
      </c>
      <c r="L269" s="258"/>
      <c r="M269" s="259" t="s">
        <v>19</v>
      </c>
      <c r="N269" s="260" t="s">
        <v>40</v>
      </c>
      <c r="O269" s="86"/>
      <c r="P269" s="215">
        <f>O269*H269</f>
        <v>0</v>
      </c>
      <c r="Q269" s="215">
        <v>0.17999999999999999</v>
      </c>
      <c r="R269" s="215">
        <f>Q269*H269</f>
        <v>5.3243999999999998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163</v>
      </c>
      <c r="AT269" s="217" t="s">
        <v>310</v>
      </c>
      <c r="AU269" s="217" t="s">
        <v>79</v>
      </c>
      <c r="AY269" s="19" t="s">
        <v>128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145</v>
      </c>
      <c r="BM269" s="217" t="s">
        <v>573</v>
      </c>
    </row>
    <row r="270" s="14" customFormat="1">
      <c r="A270" s="14"/>
      <c r="B270" s="240"/>
      <c r="C270" s="241"/>
      <c r="D270" s="219" t="s">
        <v>224</v>
      </c>
      <c r="E270" s="241"/>
      <c r="F270" s="243" t="s">
        <v>574</v>
      </c>
      <c r="G270" s="241"/>
      <c r="H270" s="244">
        <v>29.579999999999998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224</v>
      </c>
      <c r="AU270" s="250" t="s">
        <v>79</v>
      </c>
      <c r="AV270" s="14" t="s">
        <v>79</v>
      </c>
      <c r="AW270" s="14" t="s">
        <v>4</v>
      </c>
      <c r="AX270" s="14" t="s">
        <v>77</v>
      </c>
      <c r="AY270" s="250" t="s">
        <v>128</v>
      </c>
    </row>
    <row r="271" s="2" customFormat="1" ht="16.5" customHeight="1">
      <c r="A271" s="40"/>
      <c r="B271" s="41"/>
      <c r="C271" s="251" t="s">
        <v>575</v>
      </c>
      <c r="D271" s="251" t="s">
        <v>310</v>
      </c>
      <c r="E271" s="252" t="s">
        <v>576</v>
      </c>
      <c r="F271" s="253" t="s">
        <v>577</v>
      </c>
      <c r="G271" s="254" t="s">
        <v>243</v>
      </c>
      <c r="H271" s="255">
        <v>211.13999999999999</v>
      </c>
      <c r="I271" s="256"/>
      <c r="J271" s="257">
        <f>ROUND(I271*H271,2)</f>
        <v>0</v>
      </c>
      <c r="K271" s="253" t="s">
        <v>195</v>
      </c>
      <c r="L271" s="258"/>
      <c r="M271" s="259" t="s">
        <v>19</v>
      </c>
      <c r="N271" s="260" t="s">
        <v>40</v>
      </c>
      <c r="O271" s="86"/>
      <c r="P271" s="215">
        <f>O271*H271</f>
        <v>0</v>
      </c>
      <c r="Q271" s="215">
        <v>0.080000000000000002</v>
      </c>
      <c r="R271" s="215">
        <f>Q271*H271</f>
        <v>16.891199999999998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163</v>
      </c>
      <c r="AT271" s="217" t="s">
        <v>310</v>
      </c>
      <c r="AU271" s="217" t="s">
        <v>79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77</v>
      </c>
      <c r="BK271" s="218">
        <f>ROUND(I271*H271,2)</f>
        <v>0</v>
      </c>
      <c r="BL271" s="19" t="s">
        <v>145</v>
      </c>
      <c r="BM271" s="217" t="s">
        <v>578</v>
      </c>
    </row>
    <row r="272" s="14" customFormat="1">
      <c r="A272" s="14"/>
      <c r="B272" s="240"/>
      <c r="C272" s="241"/>
      <c r="D272" s="219" t="s">
        <v>224</v>
      </c>
      <c r="E272" s="241"/>
      <c r="F272" s="243" t="s">
        <v>579</v>
      </c>
      <c r="G272" s="241"/>
      <c r="H272" s="244">
        <v>211.13999999999999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224</v>
      </c>
      <c r="AU272" s="250" t="s">
        <v>79</v>
      </c>
      <c r="AV272" s="14" t="s">
        <v>79</v>
      </c>
      <c r="AW272" s="14" t="s">
        <v>4</v>
      </c>
      <c r="AX272" s="14" t="s">
        <v>77</v>
      </c>
      <c r="AY272" s="250" t="s">
        <v>128</v>
      </c>
    </row>
    <row r="273" s="2" customFormat="1" ht="16.5" customHeight="1">
      <c r="A273" s="40"/>
      <c r="B273" s="41"/>
      <c r="C273" s="251" t="s">
        <v>580</v>
      </c>
      <c r="D273" s="251" t="s">
        <v>310</v>
      </c>
      <c r="E273" s="252" t="s">
        <v>581</v>
      </c>
      <c r="F273" s="253" t="s">
        <v>582</v>
      </c>
      <c r="G273" s="254" t="s">
        <v>243</v>
      </c>
      <c r="H273" s="255">
        <v>16.32</v>
      </c>
      <c r="I273" s="256"/>
      <c r="J273" s="257">
        <f>ROUND(I273*H273,2)</f>
        <v>0</v>
      </c>
      <c r="K273" s="253" t="s">
        <v>195</v>
      </c>
      <c r="L273" s="258"/>
      <c r="M273" s="259" t="s">
        <v>19</v>
      </c>
      <c r="N273" s="260" t="s">
        <v>40</v>
      </c>
      <c r="O273" s="86"/>
      <c r="P273" s="215">
        <f>O273*H273</f>
        <v>0</v>
      </c>
      <c r="Q273" s="215">
        <v>0.048300000000000003</v>
      </c>
      <c r="R273" s="215">
        <f>Q273*H273</f>
        <v>0.78825600000000007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163</v>
      </c>
      <c r="AT273" s="217" t="s">
        <v>310</v>
      </c>
      <c r="AU273" s="217" t="s">
        <v>79</v>
      </c>
      <c r="AY273" s="19" t="s">
        <v>128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77</v>
      </c>
      <c r="BK273" s="218">
        <f>ROUND(I273*H273,2)</f>
        <v>0</v>
      </c>
      <c r="BL273" s="19" t="s">
        <v>145</v>
      </c>
      <c r="BM273" s="217" t="s">
        <v>583</v>
      </c>
    </row>
    <row r="274" s="14" customFormat="1">
      <c r="A274" s="14"/>
      <c r="B274" s="240"/>
      <c r="C274" s="241"/>
      <c r="D274" s="219" t="s">
        <v>224</v>
      </c>
      <c r="E274" s="241"/>
      <c r="F274" s="243" t="s">
        <v>584</v>
      </c>
      <c r="G274" s="241"/>
      <c r="H274" s="244">
        <v>16.32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224</v>
      </c>
      <c r="AU274" s="250" t="s">
        <v>79</v>
      </c>
      <c r="AV274" s="14" t="s">
        <v>79</v>
      </c>
      <c r="AW274" s="14" t="s">
        <v>4</v>
      </c>
      <c r="AX274" s="14" t="s">
        <v>77</v>
      </c>
      <c r="AY274" s="250" t="s">
        <v>128</v>
      </c>
    </row>
    <row r="275" s="2" customFormat="1" ht="16.5" customHeight="1">
      <c r="A275" s="40"/>
      <c r="B275" s="41"/>
      <c r="C275" s="251" t="s">
        <v>585</v>
      </c>
      <c r="D275" s="251" t="s">
        <v>310</v>
      </c>
      <c r="E275" s="252" t="s">
        <v>586</v>
      </c>
      <c r="F275" s="253" t="s">
        <v>587</v>
      </c>
      <c r="G275" s="254" t="s">
        <v>243</v>
      </c>
      <c r="H275" s="255">
        <v>8.1600000000000001</v>
      </c>
      <c r="I275" s="256"/>
      <c r="J275" s="257">
        <f>ROUND(I275*H275,2)</f>
        <v>0</v>
      </c>
      <c r="K275" s="253" t="s">
        <v>195</v>
      </c>
      <c r="L275" s="258"/>
      <c r="M275" s="259" t="s">
        <v>19</v>
      </c>
      <c r="N275" s="260" t="s">
        <v>40</v>
      </c>
      <c r="O275" s="86"/>
      <c r="P275" s="215">
        <f>O275*H275</f>
        <v>0</v>
      </c>
      <c r="Q275" s="215">
        <v>0.085999999999999993</v>
      </c>
      <c r="R275" s="215">
        <f>Q275*H275</f>
        <v>0.70175999999999994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163</v>
      </c>
      <c r="AT275" s="217" t="s">
        <v>310</v>
      </c>
      <c r="AU275" s="217" t="s">
        <v>79</v>
      </c>
      <c r="AY275" s="19" t="s">
        <v>128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145</v>
      </c>
      <c r="BM275" s="217" t="s">
        <v>588</v>
      </c>
    </row>
    <row r="276" s="14" customFormat="1">
      <c r="A276" s="14"/>
      <c r="B276" s="240"/>
      <c r="C276" s="241"/>
      <c r="D276" s="219" t="s">
        <v>224</v>
      </c>
      <c r="E276" s="241"/>
      <c r="F276" s="243" t="s">
        <v>589</v>
      </c>
      <c r="G276" s="241"/>
      <c r="H276" s="244">
        <v>8.1600000000000001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224</v>
      </c>
      <c r="AU276" s="250" t="s">
        <v>79</v>
      </c>
      <c r="AV276" s="14" t="s">
        <v>79</v>
      </c>
      <c r="AW276" s="14" t="s">
        <v>4</v>
      </c>
      <c r="AX276" s="14" t="s">
        <v>77</v>
      </c>
      <c r="AY276" s="250" t="s">
        <v>128</v>
      </c>
    </row>
    <row r="277" s="2" customFormat="1" ht="33" customHeight="1">
      <c r="A277" s="40"/>
      <c r="B277" s="41"/>
      <c r="C277" s="206" t="s">
        <v>590</v>
      </c>
      <c r="D277" s="206" t="s">
        <v>131</v>
      </c>
      <c r="E277" s="207" t="s">
        <v>591</v>
      </c>
      <c r="F277" s="208" t="s">
        <v>592</v>
      </c>
      <c r="G277" s="209" t="s">
        <v>243</v>
      </c>
      <c r="H277" s="210">
        <v>41</v>
      </c>
      <c r="I277" s="211"/>
      <c r="J277" s="212">
        <f>ROUND(I277*H277,2)</f>
        <v>0</v>
      </c>
      <c r="K277" s="208" t="s">
        <v>195</v>
      </c>
      <c r="L277" s="46"/>
      <c r="M277" s="213" t="s">
        <v>19</v>
      </c>
      <c r="N277" s="214" t="s">
        <v>40</v>
      </c>
      <c r="O277" s="86"/>
      <c r="P277" s="215">
        <f>O277*H277</f>
        <v>0</v>
      </c>
      <c r="Q277" s="215">
        <v>0.34691</v>
      </c>
      <c r="R277" s="215">
        <f>Q277*H277</f>
        <v>14.22331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145</v>
      </c>
      <c r="AT277" s="217" t="s">
        <v>131</v>
      </c>
      <c r="AU277" s="217" t="s">
        <v>79</v>
      </c>
      <c r="AY277" s="19" t="s">
        <v>128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77</v>
      </c>
      <c r="BK277" s="218">
        <f>ROUND(I277*H277,2)</f>
        <v>0</v>
      </c>
      <c r="BL277" s="19" t="s">
        <v>145</v>
      </c>
      <c r="BM277" s="217" t="s">
        <v>593</v>
      </c>
    </row>
    <row r="278" s="2" customFormat="1">
      <c r="A278" s="40"/>
      <c r="B278" s="41"/>
      <c r="C278" s="42"/>
      <c r="D278" s="228" t="s">
        <v>197</v>
      </c>
      <c r="E278" s="42"/>
      <c r="F278" s="229" t="s">
        <v>594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197</v>
      </c>
      <c r="AU278" s="19" t="s">
        <v>79</v>
      </c>
    </row>
    <row r="279" s="2" customFormat="1" ht="16.5" customHeight="1">
      <c r="A279" s="40"/>
      <c r="B279" s="41"/>
      <c r="C279" s="251" t="s">
        <v>595</v>
      </c>
      <c r="D279" s="251" t="s">
        <v>310</v>
      </c>
      <c r="E279" s="252" t="s">
        <v>596</v>
      </c>
      <c r="F279" s="253" t="s">
        <v>597</v>
      </c>
      <c r="G279" s="254" t="s">
        <v>243</v>
      </c>
      <c r="H279" s="255">
        <v>41.82</v>
      </c>
      <c r="I279" s="256"/>
      <c r="J279" s="257">
        <f>ROUND(I279*H279,2)</f>
        <v>0</v>
      </c>
      <c r="K279" s="253" t="s">
        <v>195</v>
      </c>
      <c r="L279" s="258"/>
      <c r="M279" s="259" t="s">
        <v>19</v>
      </c>
      <c r="N279" s="260" t="s">
        <v>40</v>
      </c>
      <c r="O279" s="86"/>
      <c r="P279" s="215">
        <f>O279*H279</f>
        <v>0</v>
      </c>
      <c r="Q279" s="215">
        <v>0.11167000000000001</v>
      </c>
      <c r="R279" s="215">
        <f>Q279*H279</f>
        <v>4.6700394000000003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163</v>
      </c>
      <c r="AT279" s="217" t="s">
        <v>310</v>
      </c>
      <c r="AU279" s="217" t="s">
        <v>79</v>
      </c>
      <c r="AY279" s="19" t="s">
        <v>128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77</v>
      </c>
      <c r="BK279" s="218">
        <f>ROUND(I279*H279,2)</f>
        <v>0</v>
      </c>
      <c r="BL279" s="19" t="s">
        <v>145</v>
      </c>
      <c r="BM279" s="217" t="s">
        <v>598</v>
      </c>
    </row>
    <row r="280" s="14" customFormat="1">
      <c r="A280" s="14"/>
      <c r="B280" s="240"/>
      <c r="C280" s="241"/>
      <c r="D280" s="219" t="s">
        <v>224</v>
      </c>
      <c r="E280" s="241"/>
      <c r="F280" s="243" t="s">
        <v>599</v>
      </c>
      <c r="G280" s="241"/>
      <c r="H280" s="244">
        <v>41.82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224</v>
      </c>
      <c r="AU280" s="250" t="s">
        <v>79</v>
      </c>
      <c r="AV280" s="14" t="s">
        <v>79</v>
      </c>
      <c r="AW280" s="14" t="s">
        <v>4</v>
      </c>
      <c r="AX280" s="14" t="s">
        <v>77</v>
      </c>
      <c r="AY280" s="250" t="s">
        <v>128</v>
      </c>
    </row>
    <row r="281" s="2" customFormat="1" ht="16.5" customHeight="1">
      <c r="A281" s="40"/>
      <c r="B281" s="41"/>
      <c r="C281" s="206" t="s">
        <v>600</v>
      </c>
      <c r="D281" s="206" t="s">
        <v>131</v>
      </c>
      <c r="E281" s="207" t="s">
        <v>601</v>
      </c>
      <c r="F281" s="208" t="s">
        <v>602</v>
      </c>
      <c r="G281" s="209" t="s">
        <v>313</v>
      </c>
      <c r="H281" s="210">
        <v>1.1659999999999999</v>
      </c>
      <c r="I281" s="211"/>
      <c r="J281" s="212">
        <f>ROUND(I281*H281,2)</f>
        <v>0</v>
      </c>
      <c r="K281" s="208" t="s">
        <v>195</v>
      </c>
      <c r="L281" s="46"/>
      <c r="M281" s="213" t="s">
        <v>19</v>
      </c>
      <c r="N281" s="214" t="s">
        <v>40</v>
      </c>
      <c r="O281" s="86"/>
      <c r="P281" s="215">
        <f>O281*H281</f>
        <v>0</v>
      </c>
      <c r="Q281" s="215">
        <v>1.0160100000000001</v>
      </c>
      <c r="R281" s="215">
        <f>Q281*H281</f>
        <v>1.1846676600000001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145</v>
      </c>
      <c r="AT281" s="217" t="s">
        <v>131</v>
      </c>
      <c r="AU281" s="217" t="s">
        <v>79</v>
      </c>
      <c r="AY281" s="19" t="s">
        <v>128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77</v>
      </c>
      <c r="BK281" s="218">
        <f>ROUND(I281*H281,2)</f>
        <v>0</v>
      </c>
      <c r="BL281" s="19" t="s">
        <v>145</v>
      </c>
      <c r="BM281" s="217" t="s">
        <v>603</v>
      </c>
    </row>
    <row r="282" s="2" customFormat="1">
      <c r="A282" s="40"/>
      <c r="B282" s="41"/>
      <c r="C282" s="42"/>
      <c r="D282" s="228" t="s">
        <v>197</v>
      </c>
      <c r="E282" s="42"/>
      <c r="F282" s="229" t="s">
        <v>604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197</v>
      </c>
      <c r="AU282" s="19" t="s">
        <v>79</v>
      </c>
    </row>
    <row r="283" s="14" customFormat="1">
      <c r="A283" s="14"/>
      <c r="B283" s="240"/>
      <c r="C283" s="241"/>
      <c r="D283" s="219" t="s">
        <v>224</v>
      </c>
      <c r="E283" s="242" t="s">
        <v>19</v>
      </c>
      <c r="F283" s="243" t="s">
        <v>605</v>
      </c>
      <c r="G283" s="241"/>
      <c r="H283" s="244">
        <v>0.58299999999999996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224</v>
      </c>
      <c r="AU283" s="250" t="s">
        <v>79</v>
      </c>
      <c r="AV283" s="14" t="s">
        <v>79</v>
      </c>
      <c r="AW283" s="14" t="s">
        <v>31</v>
      </c>
      <c r="AX283" s="14" t="s">
        <v>77</v>
      </c>
      <c r="AY283" s="250" t="s">
        <v>128</v>
      </c>
    </row>
    <row r="284" s="14" customFormat="1">
      <c r="A284" s="14"/>
      <c r="B284" s="240"/>
      <c r="C284" s="241"/>
      <c r="D284" s="219" t="s">
        <v>224</v>
      </c>
      <c r="E284" s="241"/>
      <c r="F284" s="243" t="s">
        <v>606</v>
      </c>
      <c r="G284" s="241"/>
      <c r="H284" s="244">
        <v>1.1659999999999999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224</v>
      </c>
      <c r="AU284" s="250" t="s">
        <v>79</v>
      </c>
      <c r="AV284" s="14" t="s">
        <v>79</v>
      </c>
      <c r="AW284" s="14" t="s">
        <v>4</v>
      </c>
      <c r="AX284" s="14" t="s">
        <v>77</v>
      </c>
      <c r="AY284" s="250" t="s">
        <v>128</v>
      </c>
    </row>
    <row r="285" s="2" customFormat="1" ht="16.5" customHeight="1">
      <c r="A285" s="40"/>
      <c r="B285" s="41"/>
      <c r="C285" s="206" t="s">
        <v>607</v>
      </c>
      <c r="D285" s="206" t="s">
        <v>131</v>
      </c>
      <c r="E285" s="207" t="s">
        <v>608</v>
      </c>
      <c r="F285" s="208" t="s">
        <v>609</v>
      </c>
      <c r="G285" s="209" t="s">
        <v>209</v>
      </c>
      <c r="H285" s="210">
        <v>1518</v>
      </c>
      <c r="I285" s="211"/>
      <c r="J285" s="212">
        <f>ROUND(I285*H285,2)</f>
        <v>0</v>
      </c>
      <c r="K285" s="208" t="s">
        <v>195</v>
      </c>
      <c r="L285" s="46"/>
      <c r="M285" s="213" t="s">
        <v>19</v>
      </c>
      <c r="N285" s="214" t="s">
        <v>40</v>
      </c>
      <c r="O285" s="86"/>
      <c r="P285" s="215">
        <f>O285*H285</f>
        <v>0</v>
      </c>
      <c r="Q285" s="215">
        <v>0.00068999999999999997</v>
      </c>
      <c r="R285" s="215">
        <f>Q285*H285</f>
        <v>1.04742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145</v>
      </c>
      <c r="AT285" s="217" t="s">
        <v>131</v>
      </c>
      <c r="AU285" s="217" t="s">
        <v>79</v>
      </c>
      <c r="AY285" s="19" t="s">
        <v>128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77</v>
      </c>
      <c r="BK285" s="218">
        <f>ROUND(I285*H285,2)</f>
        <v>0</v>
      </c>
      <c r="BL285" s="19" t="s">
        <v>145</v>
      </c>
      <c r="BM285" s="217" t="s">
        <v>610</v>
      </c>
    </row>
    <row r="286" s="2" customFormat="1">
      <c r="A286" s="40"/>
      <c r="B286" s="41"/>
      <c r="C286" s="42"/>
      <c r="D286" s="228" t="s">
        <v>197</v>
      </c>
      <c r="E286" s="42"/>
      <c r="F286" s="229" t="s">
        <v>611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197</v>
      </c>
      <c r="AU286" s="19" t="s">
        <v>79</v>
      </c>
    </row>
    <row r="287" s="14" customFormat="1">
      <c r="A287" s="14"/>
      <c r="B287" s="240"/>
      <c r="C287" s="241"/>
      <c r="D287" s="219" t="s">
        <v>224</v>
      </c>
      <c r="E287" s="241"/>
      <c r="F287" s="243" t="s">
        <v>612</v>
      </c>
      <c r="G287" s="241"/>
      <c r="H287" s="244">
        <v>1518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224</v>
      </c>
      <c r="AU287" s="250" t="s">
        <v>79</v>
      </c>
      <c r="AV287" s="14" t="s">
        <v>79</v>
      </c>
      <c r="AW287" s="14" t="s">
        <v>4</v>
      </c>
      <c r="AX287" s="14" t="s">
        <v>77</v>
      </c>
      <c r="AY287" s="250" t="s">
        <v>128</v>
      </c>
    </row>
    <row r="288" s="2" customFormat="1" ht="33" customHeight="1">
      <c r="A288" s="40"/>
      <c r="B288" s="41"/>
      <c r="C288" s="206" t="s">
        <v>613</v>
      </c>
      <c r="D288" s="206" t="s">
        <v>131</v>
      </c>
      <c r="E288" s="207" t="s">
        <v>614</v>
      </c>
      <c r="F288" s="208" t="s">
        <v>615</v>
      </c>
      <c r="G288" s="209" t="s">
        <v>243</v>
      </c>
      <c r="H288" s="210">
        <v>130</v>
      </c>
      <c r="I288" s="211"/>
      <c r="J288" s="212">
        <f>ROUND(I288*H288,2)</f>
        <v>0</v>
      </c>
      <c r="K288" s="208" t="s">
        <v>195</v>
      </c>
      <c r="L288" s="46"/>
      <c r="M288" s="213" t="s">
        <v>19</v>
      </c>
      <c r="N288" s="214" t="s">
        <v>40</v>
      </c>
      <c r="O288" s="86"/>
      <c r="P288" s="215">
        <f>O288*H288</f>
        <v>0</v>
      </c>
      <c r="Q288" s="215">
        <v>0.00060999999999999997</v>
      </c>
      <c r="R288" s="215">
        <f>Q288*H288</f>
        <v>0.079299999999999995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145</v>
      </c>
      <c r="AT288" s="217" t="s">
        <v>131</v>
      </c>
      <c r="AU288" s="217" t="s">
        <v>79</v>
      </c>
      <c r="AY288" s="19" t="s">
        <v>128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77</v>
      </c>
      <c r="BK288" s="218">
        <f>ROUND(I288*H288,2)</f>
        <v>0</v>
      </c>
      <c r="BL288" s="19" t="s">
        <v>145</v>
      </c>
      <c r="BM288" s="217" t="s">
        <v>616</v>
      </c>
    </row>
    <row r="289" s="2" customFormat="1">
      <c r="A289" s="40"/>
      <c r="B289" s="41"/>
      <c r="C289" s="42"/>
      <c r="D289" s="228" t="s">
        <v>197</v>
      </c>
      <c r="E289" s="42"/>
      <c r="F289" s="229" t="s">
        <v>617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197</v>
      </c>
      <c r="AU289" s="19" t="s">
        <v>79</v>
      </c>
    </row>
    <row r="290" s="2" customFormat="1" ht="16.5" customHeight="1">
      <c r="A290" s="40"/>
      <c r="B290" s="41"/>
      <c r="C290" s="206" t="s">
        <v>618</v>
      </c>
      <c r="D290" s="206" t="s">
        <v>131</v>
      </c>
      <c r="E290" s="207" t="s">
        <v>619</v>
      </c>
      <c r="F290" s="208" t="s">
        <v>620</v>
      </c>
      <c r="G290" s="209" t="s">
        <v>243</v>
      </c>
      <c r="H290" s="210">
        <v>30</v>
      </c>
      <c r="I290" s="211"/>
      <c r="J290" s="212">
        <f>ROUND(I290*H290,2)</f>
        <v>0</v>
      </c>
      <c r="K290" s="208" t="s">
        <v>195</v>
      </c>
      <c r="L290" s="46"/>
      <c r="M290" s="213" t="s">
        <v>19</v>
      </c>
      <c r="N290" s="214" t="s">
        <v>40</v>
      </c>
      <c r="O290" s="86"/>
      <c r="P290" s="215">
        <f>O290*H290</f>
        <v>0</v>
      </c>
      <c r="Q290" s="215">
        <v>1.0000000000000001E-05</v>
      </c>
      <c r="R290" s="215">
        <f>Q290*H290</f>
        <v>0.00030000000000000003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145</v>
      </c>
      <c r="AT290" s="217" t="s">
        <v>131</v>
      </c>
      <c r="AU290" s="217" t="s">
        <v>79</v>
      </c>
      <c r="AY290" s="19" t="s">
        <v>128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77</v>
      </c>
      <c r="BK290" s="218">
        <f>ROUND(I290*H290,2)</f>
        <v>0</v>
      </c>
      <c r="BL290" s="19" t="s">
        <v>145</v>
      </c>
      <c r="BM290" s="217" t="s">
        <v>621</v>
      </c>
    </row>
    <row r="291" s="2" customFormat="1">
      <c r="A291" s="40"/>
      <c r="B291" s="41"/>
      <c r="C291" s="42"/>
      <c r="D291" s="228" t="s">
        <v>197</v>
      </c>
      <c r="E291" s="42"/>
      <c r="F291" s="229" t="s">
        <v>622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197</v>
      </c>
      <c r="AU291" s="19" t="s">
        <v>79</v>
      </c>
    </row>
    <row r="292" s="2" customFormat="1" ht="33" customHeight="1">
      <c r="A292" s="40"/>
      <c r="B292" s="41"/>
      <c r="C292" s="206" t="s">
        <v>623</v>
      </c>
      <c r="D292" s="206" t="s">
        <v>131</v>
      </c>
      <c r="E292" s="207" t="s">
        <v>624</v>
      </c>
      <c r="F292" s="208" t="s">
        <v>625</v>
      </c>
      <c r="G292" s="209" t="s">
        <v>166</v>
      </c>
      <c r="H292" s="210">
        <v>2</v>
      </c>
      <c r="I292" s="211"/>
      <c r="J292" s="212">
        <f>ROUND(I292*H292,2)</f>
        <v>0</v>
      </c>
      <c r="K292" s="208" t="s">
        <v>195</v>
      </c>
      <c r="L292" s="46"/>
      <c r="M292" s="213" t="s">
        <v>19</v>
      </c>
      <c r="N292" s="214" t="s">
        <v>40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0.082000000000000003</v>
      </c>
      <c r="T292" s="216">
        <f>S292*H292</f>
        <v>0.16400000000000001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145</v>
      </c>
      <c r="AT292" s="217" t="s">
        <v>131</v>
      </c>
      <c r="AU292" s="217" t="s">
        <v>79</v>
      </c>
      <c r="AY292" s="19" t="s">
        <v>128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77</v>
      </c>
      <c r="BK292" s="218">
        <f>ROUND(I292*H292,2)</f>
        <v>0</v>
      </c>
      <c r="BL292" s="19" t="s">
        <v>145</v>
      </c>
      <c r="BM292" s="217" t="s">
        <v>626</v>
      </c>
    </row>
    <row r="293" s="2" customFormat="1">
      <c r="A293" s="40"/>
      <c r="B293" s="41"/>
      <c r="C293" s="42"/>
      <c r="D293" s="228" t="s">
        <v>197</v>
      </c>
      <c r="E293" s="42"/>
      <c r="F293" s="229" t="s">
        <v>627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197</v>
      </c>
      <c r="AU293" s="19" t="s">
        <v>79</v>
      </c>
    </row>
    <row r="294" s="2" customFormat="1" ht="24.15" customHeight="1">
      <c r="A294" s="40"/>
      <c r="B294" s="41"/>
      <c r="C294" s="206" t="s">
        <v>628</v>
      </c>
      <c r="D294" s="206" t="s">
        <v>131</v>
      </c>
      <c r="E294" s="207" t="s">
        <v>629</v>
      </c>
      <c r="F294" s="208" t="s">
        <v>630</v>
      </c>
      <c r="G294" s="209" t="s">
        <v>166</v>
      </c>
      <c r="H294" s="210">
        <v>2</v>
      </c>
      <c r="I294" s="211"/>
      <c r="J294" s="212">
        <f>ROUND(I294*H294,2)</f>
        <v>0</v>
      </c>
      <c r="K294" s="208" t="s">
        <v>195</v>
      </c>
      <c r="L294" s="46"/>
      <c r="M294" s="213" t="s">
        <v>19</v>
      </c>
      <c r="N294" s="214" t="s">
        <v>40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0.0040000000000000001</v>
      </c>
      <c r="T294" s="216">
        <f>S294*H294</f>
        <v>0.0080000000000000002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145</v>
      </c>
      <c r="AT294" s="217" t="s">
        <v>131</v>
      </c>
      <c r="AU294" s="217" t="s">
        <v>79</v>
      </c>
      <c r="AY294" s="19" t="s">
        <v>128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77</v>
      </c>
      <c r="BK294" s="218">
        <f>ROUND(I294*H294,2)</f>
        <v>0</v>
      </c>
      <c r="BL294" s="19" t="s">
        <v>145</v>
      </c>
      <c r="BM294" s="217" t="s">
        <v>631</v>
      </c>
    </row>
    <row r="295" s="2" customFormat="1">
      <c r="A295" s="40"/>
      <c r="B295" s="41"/>
      <c r="C295" s="42"/>
      <c r="D295" s="228" t="s">
        <v>197</v>
      </c>
      <c r="E295" s="42"/>
      <c r="F295" s="229" t="s">
        <v>632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197</v>
      </c>
      <c r="AU295" s="19" t="s">
        <v>79</v>
      </c>
    </row>
    <row r="296" s="12" customFormat="1" ht="22.8" customHeight="1">
      <c r="A296" s="12"/>
      <c r="B296" s="190"/>
      <c r="C296" s="191"/>
      <c r="D296" s="192" t="s">
        <v>68</v>
      </c>
      <c r="E296" s="204" t="s">
        <v>633</v>
      </c>
      <c r="F296" s="204" t="s">
        <v>634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SUM(P297:P324)</f>
        <v>0</v>
      </c>
      <c r="Q296" s="198"/>
      <c r="R296" s="199">
        <f>SUM(R297:R324)</f>
        <v>0</v>
      </c>
      <c r="S296" s="198"/>
      <c r="T296" s="200">
        <f>SUM(T297:T324)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77</v>
      </c>
      <c r="AT296" s="202" t="s">
        <v>68</v>
      </c>
      <c r="AU296" s="202" t="s">
        <v>77</v>
      </c>
      <c r="AY296" s="201" t="s">
        <v>128</v>
      </c>
      <c r="BK296" s="203">
        <f>SUM(BK297:BK324)</f>
        <v>0</v>
      </c>
    </row>
    <row r="297" s="2" customFormat="1" ht="24.15" customHeight="1">
      <c r="A297" s="40"/>
      <c r="B297" s="41"/>
      <c r="C297" s="206" t="s">
        <v>635</v>
      </c>
      <c r="D297" s="206" t="s">
        <v>131</v>
      </c>
      <c r="E297" s="207" t="s">
        <v>636</v>
      </c>
      <c r="F297" s="208" t="s">
        <v>637</v>
      </c>
      <c r="G297" s="209" t="s">
        <v>313</v>
      </c>
      <c r="H297" s="210">
        <v>80.239999999999995</v>
      </c>
      <c r="I297" s="211"/>
      <c r="J297" s="212">
        <f>ROUND(I297*H297,2)</f>
        <v>0</v>
      </c>
      <c r="K297" s="208" t="s">
        <v>195</v>
      </c>
      <c r="L297" s="46"/>
      <c r="M297" s="213" t="s">
        <v>19</v>
      </c>
      <c r="N297" s="214" t="s">
        <v>40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145</v>
      </c>
      <c r="AT297" s="217" t="s">
        <v>131</v>
      </c>
      <c r="AU297" s="217" t="s">
        <v>79</v>
      </c>
      <c r="AY297" s="19" t="s">
        <v>128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77</v>
      </c>
      <c r="BK297" s="218">
        <f>ROUND(I297*H297,2)</f>
        <v>0</v>
      </c>
      <c r="BL297" s="19" t="s">
        <v>145</v>
      </c>
      <c r="BM297" s="217" t="s">
        <v>638</v>
      </c>
    </row>
    <row r="298" s="2" customFormat="1">
      <c r="A298" s="40"/>
      <c r="B298" s="41"/>
      <c r="C298" s="42"/>
      <c r="D298" s="228" t="s">
        <v>197</v>
      </c>
      <c r="E298" s="42"/>
      <c r="F298" s="229" t="s">
        <v>639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197</v>
      </c>
      <c r="AU298" s="19" t="s">
        <v>79</v>
      </c>
    </row>
    <row r="299" s="13" customFormat="1">
      <c r="A299" s="13"/>
      <c r="B299" s="230"/>
      <c r="C299" s="231"/>
      <c r="D299" s="219" t="s">
        <v>224</v>
      </c>
      <c r="E299" s="232" t="s">
        <v>19</v>
      </c>
      <c r="F299" s="233" t="s">
        <v>640</v>
      </c>
      <c r="G299" s="231"/>
      <c r="H299" s="232" t="s">
        <v>19</v>
      </c>
      <c r="I299" s="234"/>
      <c r="J299" s="231"/>
      <c r="K299" s="231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224</v>
      </c>
      <c r="AU299" s="239" t="s">
        <v>79</v>
      </c>
      <c r="AV299" s="13" t="s">
        <v>77</v>
      </c>
      <c r="AW299" s="13" t="s">
        <v>31</v>
      </c>
      <c r="AX299" s="13" t="s">
        <v>69</v>
      </c>
      <c r="AY299" s="239" t="s">
        <v>128</v>
      </c>
    </row>
    <row r="300" s="14" customFormat="1">
      <c r="A300" s="14"/>
      <c r="B300" s="240"/>
      <c r="C300" s="241"/>
      <c r="D300" s="219" t="s">
        <v>224</v>
      </c>
      <c r="E300" s="242" t="s">
        <v>19</v>
      </c>
      <c r="F300" s="243" t="s">
        <v>641</v>
      </c>
      <c r="G300" s="241"/>
      <c r="H300" s="244">
        <v>26.16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224</v>
      </c>
      <c r="AU300" s="250" t="s">
        <v>79</v>
      </c>
      <c r="AV300" s="14" t="s">
        <v>79</v>
      </c>
      <c r="AW300" s="14" t="s">
        <v>31</v>
      </c>
      <c r="AX300" s="14" t="s">
        <v>69</v>
      </c>
      <c r="AY300" s="250" t="s">
        <v>128</v>
      </c>
    </row>
    <row r="301" s="13" customFormat="1">
      <c r="A301" s="13"/>
      <c r="B301" s="230"/>
      <c r="C301" s="231"/>
      <c r="D301" s="219" t="s">
        <v>224</v>
      </c>
      <c r="E301" s="232" t="s">
        <v>19</v>
      </c>
      <c r="F301" s="233" t="s">
        <v>642</v>
      </c>
      <c r="G301" s="231"/>
      <c r="H301" s="232" t="s">
        <v>19</v>
      </c>
      <c r="I301" s="234"/>
      <c r="J301" s="231"/>
      <c r="K301" s="231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224</v>
      </c>
      <c r="AU301" s="239" t="s">
        <v>79</v>
      </c>
      <c r="AV301" s="13" t="s">
        <v>77</v>
      </c>
      <c r="AW301" s="13" t="s">
        <v>31</v>
      </c>
      <c r="AX301" s="13" t="s">
        <v>69</v>
      </c>
      <c r="AY301" s="239" t="s">
        <v>128</v>
      </c>
    </row>
    <row r="302" s="14" customFormat="1">
      <c r="A302" s="14"/>
      <c r="B302" s="240"/>
      <c r="C302" s="241"/>
      <c r="D302" s="219" t="s">
        <v>224</v>
      </c>
      <c r="E302" s="242" t="s">
        <v>19</v>
      </c>
      <c r="F302" s="243" t="s">
        <v>643</v>
      </c>
      <c r="G302" s="241"/>
      <c r="H302" s="244">
        <v>50.32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224</v>
      </c>
      <c r="AU302" s="250" t="s">
        <v>79</v>
      </c>
      <c r="AV302" s="14" t="s">
        <v>79</v>
      </c>
      <c r="AW302" s="14" t="s">
        <v>31</v>
      </c>
      <c r="AX302" s="14" t="s">
        <v>69</v>
      </c>
      <c r="AY302" s="250" t="s">
        <v>128</v>
      </c>
    </row>
    <row r="303" s="13" customFormat="1">
      <c r="A303" s="13"/>
      <c r="B303" s="230"/>
      <c r="C303" s="231"/>
      <c r="D303" s="219" t="s">
        <v>224</v>
      </c>
      <c r="E303" s="232" t="s">
        <v>19</v>
      </c>
      <c r="F303" s="233" t="s">
        <v>644</v>
      </c>
      <c r="G303" s="231"/>
      <c r="H303" s="232" t="s">
        <v>19</v>
      </c>
      <c r="I303" s="234"/>
      <c r="J303" s="231"/>
      <c r="K303" s="231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224</v>
      </c>
      <c r="AU303" s="239" t="s">
        <v>79</v>
      </c>
      <c r="AV303" s="13" t="s">
        <v>77</v>
      </c>
      <c r="AW303" s="13" t="s">
        <v>31</v>
      </c>
      <c r="AX303" s="13" t="s">
        <v>69</v>
      </c>
      <c r="AY303" s="239" t="s">
        <v>128</v>
      </c>
    </row>
    <row r="304" s="14" customFormat="1">
      <c r="A304" s="14"/>
      <c r="B304" s="240"/>
      <c r="C304" s="241"/>
      <c r="D304" s="219" t="s">
        <v>224</v>
      </c>
      <c r="E304" s="242" t="s">
        <v>19</v>
      </c>
      <c r="F304" s="243" t="s">
        <v>645</v>
      </c>
      <c r="G304" s="241"/>
      <c r="H304" s="244">
        <v>3.7599999999999998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224</v>
      </c>
      <c r="AU304" s="250" t="s">
        <v>79</v>
      </c>
      <c r="AV304" s="14" t="s">
        <v>79</v>
      </c>
      <c r="AW304" s="14" t="s">
        <v>31</v>
      </c>
      <c r="AX304" s="14" t="s">
        <v>69</v>
      </c>
      <c r="AY304" s="250" t="s">
        <v>128</v>
      </c>
    </row>
    <row r="305" s="15" customFormat="1">
      <c r="A305" s="15"/>
      <c r="B305" s="261"/>
      <c r="C305" s="262"/>
      <c r="D305" s="219" t="s">
        <v>224</v>
      </c>
      <c r="E305" s="263" t="s">
        <v>19</v>
      </c>
      <c r="F305" s="264" t="s">
        <v>473</v>
      </c>
      <c r="G305" s="262"/>
      <c r="H305" s="265">
        <v>80.240000000000009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1" t="s">
        <v>224</v>
      </c>
      <c r="AU305" s="271" t="s">
        <v>79</v>
      </c>
      <c r="AV305" s="15" t="s">
        <v>145</v>
      </c>
      <c r="AW305" s="15" t="s">
        <v>31</v>
      </c>
      <c r="AX305" s="15" t="s">
        <v>77</v>
      </c>
      <c r="AY305" s="271" t="s">
        <v>128</v>
      </c>
    </row>
    <row r="306" s="2" customFormat="1" ht="24.15" customHeight="1">
      <c r="A306" s="40"/>
      <c r="B306" s="41"/>
      <c r="C306" s="206" t="s">
        <v>646</v>
      </c>
      <c r="D306" s="206" t="s">
        <v>131</v>
      </c>
      <c r="E306" s="207" t="s">
        <v>647</v>
      </c>
      <c r="F306" s="208" t="s">
        <v>648</v>
      </c>
      <c r="G306" s="209" t="s">
        <v>313</v>
      </c>
      <c r="H306" s="210">
        <v>2236.7199999999998</v>
      </c>
      <c r="I306" s="211"/>
      <c r="J306" s="212">
        <f>ROUND(I306*H306,2)</f>
        <v>0</v>
      </c>
      <c r="K306" s="208" t="s">
        <v>195</v>
      </c>
      <c r="L306" s="46"/>
      <c r="M306" s="213" t="s">
        <v>19</v>
      </c>
      <c r="N306" s="214" t="s">
        <v>40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145</v>
      </c>
      <c r="AT306" s="217" t="s">
        <v>131</v>
      </c>
      <c r="AU306" s="217" t="s">
        <v>79</v>
      </c>
      <c r="AY306" s="19" t="s">
        <v>128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77</v>
      </c>
      <c r="BK306" s="218">
        <f>ROUND(I306*H306,2)</f>
        <v>0</v>
      </c>
      <c r="BL306" s="19" t="s">
        <v>145</v>
      </c>
      <c r="BM306" s="217" t="s">
        <v>649</v>
      </c>
    </row>
    <row r="307" s="2" customFormat="1">
      <c r="A307" s="40"/>
      <c r="B307" s="41"/>
      <c r="C307" s="42"/>
      <c r="D307" s="228" t="s">
        <v>197</v>
      </c>
      <c r="E307" s="42"/>
      <c r="F307" s="229" t="s">
        <v>650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197</v>
      </c>
      <c r="AU307" s="19" t="s">
        <v>79</v>
      </c>
    </row>
    <row r="308" s="13" customFormat="1">
      <c r="A308" s="13"/>
      <c r="B308" s="230"/>
      <c r="C308" s="231"/>
      <c r="D308" s="219" t="s">
        <v>224</v>
      </c>
      <c r="E308" s="232" t="s">
        <v>19</v>
      </c>
      <c r="F308" s="233" t="s">
        <v>640</v>
      </c>
      <c r="G308" s="231"/>
      <c r="H308" s="232" t="s">
        <v>19</v>
      </c>
      <c r="I308" s="234"/>
      <c r="J308" s="231"/>
      <c r="K308" s="231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224</v>
      </c>
      <c r="AU308" s="239" t="s">
        <v>79</v>
      </c>
      <c r="AV308" s="13" t="s">
        <v>77</v>
      </c>
      <c r="AW308" s="13" t="s">
        <v>31</v>
      </c>
      <c r="AX308" s="13" t="s">
        <v>69</v>
      </c>
      <c r="AY308" s="239" t="s">
        <v>128</v>
      </c>
    </row>
    <row r="309" s="14" customFormat="1">
      <c r="A309" s="14"/>
      <c r="B309" s="240"/>
      <c r="C309" s="241"/>
      <c r="D309" s="219" t="s">
        <v>224</v>
      </c>
      <c r="E309" s="242" t="s">
        <v>19</v>
      </c>
      <c r="F309" s="243" t="s">
        <v>651</v>
      </c>
      <c r="G309" s="241"/>
      <c r="H309" s="244">
        <v>758.63999999999999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224</v>
      </c>
      <c r="AU309" s="250" t="s">
        <v>79</v>
      </c>
      <c r="AV309" s="14" t="s">
        <v>79</v>
      </c>
      <c r="AW309" s="14" t="s">
        <v>31</v>
      </c>
      <c r="AX309" s="14" t="s">
        <v>69</v>
      </c>
      <c r="AY309" s="250" t="s">
        <v>128</v>
      </c>
    </row>
    <row r="310" s="13" customFormat="1">
      <c r="A310" s="13"/>
      <c r="B310" s="230"/>
      <c r="C310" s="231"/>
      <c r="D310" s="219" t="s">
        <v>224</v>
      </c>
      <c r="E310" s="232" t="s">
        <v>19</v>
      </c>
      <c r="F310" s="233" t="s">
        <v>642</v>
      </c>
      <c r="G310" s="231"/>
      <c r="H310" s="232" t="s">
        <v>19</v>
      </c>
      <c r="I310" s="234"/>
      <c r="J310" s="231"/>
      <c r="K310" s="231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224</v>
      </c>
      <c r="AU310" s="239" t="s">
        <v>79</v>
      </c>
      <c r="AV310" s="13" t="s">
        <v>77</v>
      </c>
      <c r="AW310" s="13" t="s">
        <v>31</v>
      </c>
      <c r="AX310" s="13" t="s">
        <v>69</v>
      </c>
      <c r="AY310" s="239" t="s">
        <v>128</v>
      </c>
    </row>
    <row r="311" s="14" customFormat="1">
      <c r="A311" s="14"/>
      <c r="B311" s="240"/>
      <c r="C311" s="241"/>
      <c r="D311" s="219" t="s">
        <v>224</v>
      </c>
      <c r="E311" s="242" t="s">
        <v>19</v>
      </c>
      <c r="F311" s="243" t="s">
        <v>652</v>
      </c>
      <c r="G311" s="241"/>
      <c r="H311" s="244">
        <v>1459.28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224</v>
      </c>
      <c r="AU311" s="250" t="s">
        <v>79</v>
      </c>
      <c r="AV311" s="14" t="s">
        <v>79</v>
      </c>
      <c r="AW311" s="14" t="s">
        <v>31</v>
      </c>
      <c r="AX311" s="14" t="s">
        <v>69</v>
      </c>
      <c r="AY311" s="250" t="s">
        <v>128</v>
      </c>
    </row>
    <row r="312" s="13" customFormat="1">
      <c r="A312" s="13"/>
      <c r="B312" s="230"/>
      <c r="C312" s="231"/>
      <c r="D312" s="219" t="s">
        <v>224</v>
      </c>
      <c r="E312" s="232" t="s">
        <v>19</v>
      </c>
      <c r="F312" s="233" t="s">
        <v>644</v>
      </c>
      <c r="G312" s="231"/>
      <c r="H312" s="232" t="s">
        <v>19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224</v>
      </c>
      <c r="AU312" s="239" t="s">
        <v>79</v>
      </c>
      <c r="AV312" s="13" t="s">
        <v>77</v>
      </c>
      <c r="AW312" s="13" t="s">
        <v>31</v>
      </c>
      <c r="AX312" s="13" t="s">
        <v>69</v>
      </c>
      <c r="AY312" s="239" t="s">
        <v>128</v>
      </c>
    </row>
    <row r="313" s="14" customFormat="1">
      <c r="A313" s="14"/>
      <c r="B313" s="240"/>
      <c r="C313" s="241"/>
      <c r="D313" s="219" t="s">
        <v>224</v>
      </c>
      <c r="E313" s="242" t="s">
        <v>19</v>
      </c>
      <c r="F313" s="243" t="s">
        <v>653</v>
      </c>
      <c r="G313" s="241"/>
      <c r="H313" s="244">
        <v>18.800000000000001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224</v>
      </c>
      <c r="AU313" s="250" t="s">
        <v>79</v>
      </c>
      <c r="AV313" s="14" t="s">
        <v>79</v>
      </c>
      <c r="AW313" s="14" t="s">
        <v>31</v>
      </c>
      <c r="AX313" s="14" t="s">
        <v>69</v>
      </c>
      <c r="AY313" s="250" t="s">
        <v>128</v>
      </c>
    </row>
    <row r="314" s="15" customFormat="1">
      <c r="A314" s="15"/>
      <c r="B314" s="261"/>
      <c r="C314" s="262"/>
      <c r="D314" s="219" t="s">
        <v>224</v>
      </c>
      <c r="E314" s="263" t="s">
        <v>19</v>
      </c>
      <c r="F314" s="264" t="s">
        <v>473</v>
      </c>
      <c r="G314" s="262"/>
      <c r="H314" s="265">
        <v>2236.7200000000003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1" t="s">
        <v>224</v>
      </c>
      <c r="AU314" s="271" t="s">
        <v>79</v>
      </c>
      <c r="AV314" s="15" t="s">
        <v>145</v>
      </c>
      <c r="AW314" s="15" t="s">
        <v>31</v>
      </c>
      <c r="AX314" s="15" t="s">
        <v>77</v>
      </c>
      <c r="AY314" s="271" t="s">
        <v>128</v>
      </c>
    </row>
    <row r="315" s="2" customFormat="1" ht="24.15" customHeight="1">
      <c r="A315" s="40"/>
      <c r="B315" s="41"/>
      <c r="C315" s="206" t="s">
        <v>654</v>
      </c>
      <c r="D315" s="206" t="s">
        <v>131</v>
      </c>
      <c r="E315" s="207" t="s">
        <v>655</v>
      </c>
      <c r="F315" s="208" t="s">
        <v>656</v>
      </c>
      <c r="G315" s="209" t="s">
        <v>313</v>
      </c>
      <c r="H315" s="210">
        <v>50.32</v>
      </c>
      <c r="I315" s="211"/>
      <c r="J315" s="212">
        <f>ROUND(I315*H315,2)</f>
        <v>0</v>
      </c>
      <c r="K315" s="208" t="s">
        <v>195</v>
      </c>
      <c r="L315" s="46"/>
      <c r="M315" s="213" t="s">
        <v>19</v>
      </c>
      <c r="N315" s="214" t="s">
        <v>40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145</v>
      </c>
      <c r="AT315" s="217" t="s">
        <v>131</v>
      </c>
      <c r="AU315" s="217" t="s">
        <v>79</v>
      </c>
      <c r="AY315" s="19" t="s">
        <v>128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77</v>
      </c>
      <c r="BK315" s="218">
        <f>ROUND(I315*H315,2)</f>
        <v>0</v>
      </c>
      <c r="BL315" s="19" t="s">
        <v>145</v>
      </c>
      <c r="BM315" s="217" t="s">
        <v>657</v>
      </c>
    </row>
    <row r="316" s="2" customFormat="1">
      <c r="A316" s="40"/>
      <c r="B316" s="41"/>
      <c r="C316" s="42"/>
      <c r="D316" s="228" t="s">
        <v>197</v>
      </c>
      <c r="E316" s="42"/>
      <c r="F316" s="229" t="s">
        <v>658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197</v>
      </c>
      <c r="AU316" s="19" t="s">
        <v>79</v>
      </c>
    </row>
    <row r="317" s="14" customFormat="1">
      <c r="A317" s="14"/>
      <c r="B317" s="240"/>
      <c r="C317" s="241"/>
      <c r="D317" s="219" t="s">
        <v>224</v>
      </c>
      <c r="E317" s="242" t="s">
        <v>19</v>
      </c>
      <c r="F317" s="243" t="s">
        <v>643</v>
      </c>
      <c r="G317" s="241"/>
      <c r="H317" s="244">
        <v>50.32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224</v>
      </c>
      <c r="AU317" s="250" t="s">
        <v>79</v>
      </c>
      <c r="AV317" s="14" t="s">
        <v>79</v>
      </c>
      <c r="AW317" s="14" t="s">
        <v>31</v>
      </c>
      <c r="AX317" s="14" t="s">
        <v>77</v>
      </c>
      <c r="AY317" s="250" t="s">
        <v>128</v>
      </c>
    </row>
    <row r="318" s="2" customFormat="1" ht="24.15" customHeight="1">
      <c r="A318" s="40"/>
      <c r="B318" s="41"/>
      <c r="C318" s="206" t="s">
        <v>659</v>
      </c>
      <c r="D318" s="206" t="s">
        <v>131</v>
      </c>
      <c r="E318" s="207" t="s">
        <v>660</v>
      </c>
      <c r="F318" s="208" t="s">
        <v>661</v>
      </c>
      <c r="G318" s="209" t="s">
        <v>313</v>
      </c>
      <c r="H318" s="210">
        <v>873</v>
      </c>
      <c r="I318" s="211"/>
      <c r="J318" s="212">
        <f>ROUND(I318*H318,2)</f>
        <v>0</v>
      </c>
      <c r="K318" s="208" t="s">
        <v>195</v>
      </c>
      <c r="L318" s="46"/>
      <c r="M318" s="213" t="s">
        <v>19</v>
      </c>
      <c r="N318" s="214" t="s">
        <v>40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145</v>
      </c>
      <c r="AT318" s="217" t="s">
        <v>131</v>
      </c>
      <c r="AU318" s="217" t="s">
        <v>79</v>
      </c>
      <c r="AY318" s="19" t="s">
        <v>128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145</v>
      </c>
      <c r="BM318" s="217" t="s">
        <v>662</v>
      </c>
    </row>
    <row r="319" s="2" customFormat="1">
      <c r="A319" s="40"/>
      <c r="B319" s="41"/>
      <c r="C319" s="42"/>
      <c r="D319" s="228" t="s">
        <v>197</v>
      </c>
      <c r="E319" s="42"/>
      <c r="F319" s="229" t="s">
        <v>663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197</v>
      </c>
      <c r="AU319" s="19" t="s">
        <v>79</v>
      </c>
    </row>
    <row r="320" s="14" customFormat="1">
      <c r="A320" s="14"/>
      <c r="B320" s="240"/>
      <c r="C320" s="241"/>
      <c r="D320" s="219" t="s">
        <v>224</v>
      </c>
      <c r="E320" s="242" t="s">
        <v>19</v>
      </c>
      <c r="F320" s="243" t="s">
        <v>664</v>
      </c>
      <c r="G320" s="241"/>
      <c r="H320" s="244">
        <v>485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224</v>
      </c>
      <c r="AU320" s="250" t="s">
        <v>79</v>
      </c>
      <c r="AV320" s="14" t="s">
        <v>79</v>
      </c>
      <c r="AW320" s="14" t="s">
        <v>31</v>
      </c>
      <c r="AX320" s="14" t="s">
        <v>77</v>
      </c>
      <c r="AY320" s="250" t="s">
        <v>128</v>
      </c>
    </row>
    <row r="321" s="14" customFormat="1">
      <c r="A321" s="14"/>
      <c r="B321" s="240"/>
      <c r="C321" s="241"/>
      <c r="D321" s="219" t="s">
        <v>224</v>
      </c>
      <c r="E321" s="241"/>
      <c r="F321" s="243" t="s">
        <v>665</v>
      </c>
      <c r="G321" s="241"/>
      <c r="H321" s="244">
        <v>873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224</v>
      </c>
      <c r="AU321" s="250" t="s">
        <v>79</v>
      </c>
      <c r="AV321" s="14" t="s">
        <v>79</v>
      </c>
      <c r="AW321" s="14" t="s">
        <v>4</v>
      </c>
      <c r="AX321" s="14" t="s">
        <v>77</v>
      </c>
      <c r="AY321" s="250" t="s">
        <v>128</v>
      </c>
    </row>
    <row r="322" s="2" customFormat="1" ht="24.15" customHeight="1">
      <c r="A322" s="40"/>
      <c r="B322" s="41"/>
      <c r="C322" s="206" t="s">
        <v>666</v>
      </c>
      <c r="D322" s="206" t="s">
        <v>131</v>
      </c>
      <c r="E322" s="207" t="s">
        <v>667</v>
      </c>
      <c r="F322" s="208" t="s">
        <v>668</v>
      </c>
      <c r="G322" s="209" t="s">
        <v>313</v>
      </c>
      <c r="H322" s="210">
        <v>26.16</v>
      </c>
      <c r="I322" s="211"/>
      <c r="J322" s="212">
        <f>ROUND(I322*H322,2)</f>
        <v>0</v>
      </c>
      <c r="K322" s="208" t="s">
        <v>195</v>
      </c>
      <c r="L322" s="46"/>
      <c r="M322" s="213" t="s">
        <v>19</v>
      </c>
      <c r="N322" s="214" t="s">
        <v>40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145</v>
      </c>
      <c r="AT322" s="217" t="s">
        <v>131</v>
      </c>
      <c r="AU322" s="217" t="s">
        <v>79</v>
      </c>
      <c r="AY322" s="19" t="s">
        <v>128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77</v>
      </c>
      <c r="BK322" s="218">
        <f>ROUND(I322*H322,2)</f>
        <v>0</v>
      </c>
      <c r="BL322" s="19" t="s">
        <v>145</v>
      </c>
      <c r="BM322" s="217" t="s">
        <v>669</v>
      </c>
    </row>
    <row r="323" s="2" customFormat="1">
      <c r="A323" s="40"/>
      <c r="B323" s="41"/>
      <c r="C323" s="42"/>
      <c r="D323" s="228" t="s">
        <v>197</v>
      </c>
      <c r="E323" s="42"/>
      <c r="F323" s="229" t="s">
        <v>670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197</v>
      </c>
      <c r="AU323" s="19" t="s">
        <v>79</v>
      </c>
    </row>
    <row r="324" s="14" customFormat="1">
      <c r="A324" s="14"/>
      <c r="B324" s="240"/>
      <c r="C324" s="241"/>
      <c r="D324" s="219" t="s">
        <v>224</v>
      </c>
      <c r="E324" s="242" t="s">
        <v>19</v>
      </c>
      <c r="F324" s="243" t="s">
        <v>641</v>
      </c>
      <c r="G324" s="241"/>
      <c r="H324" s="244">
        <v>26.16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224</v>
      </c>
      <c r="AU324" s="250" t="s">
        <v>79</v>
      </c>
      <c r="AV324" s="14" t="s">
        <v>79</v>
      </c>
      <c r="AW324" s="14" t="s">
        <v>31</v>
      </c>
      <c r="AX324" s="14" t="s">
        <v>77</v>
      </c>
      <c r="AY324" s="250" t="s">
        <v>128</v>
      </c>
    </row>
    <row r="325" s="12" customFormat="1" ht="22.8" customHeight="1">
      <c r="A325" s="12"/>
      <c r="B325" s="190"/>
      <c r="C325" s="191"/>
      <c r="D325" s="192" t="s">
        <v>68</v>
      </c>
      <c r="E325" s="204" t="s">
        <v>671</v>
      </c>
      <c r="F325" s="204" t="s">
        <v>672</v>
      </c>
      <c r="G325" s="191"/>
      <c r="H325" s="191"/>
      <c r="I325" s="194"/>
      <c r="J325" s="205">
        <f>BK325</f>
        <v>0</v>
      </c>
      <c r="K325" s="191"/>
      <c r="L325" s="196"/>
      <c r="M325" s="197"/>
      <c r="N325" s="198"/>
      <c r="O325" s="198"/>
      <c r="P325" s="199">
        <f>SUM(P326:P329)</f>
        <v>0</v>
      </c>
      <c r="Q325" s="198"/>
      <c r="R325" s="199">
        <f>SUM(R326:R329)</f>
        <v>0</v>
      </c>
      <c r="S325" s="198"/>
      <c r="T325" s="200">
        <f>SUM(T326:T329)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1" t="s">
        <v>77</v>
      </c>
      <c r="AT325" s="202" t="s">
        <v>68</v>
      </c>
      <c r="AU325" s="202" t="s">
        <v>77</v>
      </c>
      <c r="AY325" s="201" t="s">
        <v>128</v>
      </c>
      <c r="BK325" s="203">
        <f>SUM(BK326:BK329)</f>
        <v>0</v>
      </c>
    </row>
    <row r="326" s="2" customFormat="1" ht="24.15" customHeight="1">
      <c r="A326" s="40"/>
      <c r="B326" s="41"/>
      <c r="C326" s="206" t="s">
        <v>673</v>
      </c>
      <c r="D326" s="206" t="s">
        <v>131</v>
      </c>
      <c r="E326" s="207" t="s">
        <v>674</v>
      </c>
      <c r="F326" s="208" t="s">
        <v>675</v>
      </c>
      <c r="G326" s="209" t="s">
        <v>313</v>
      </c>
      <c r="H326" s="210">
        <v>244.821</v>
      </c>
      <c r="I326" s="211"/>
      <c r="J326" s="212">
        <f>ROUND(I326*H326,2)</f>
        <v>0</v>
      </c>
      <c r="K326" s="208" t="s">
        <v>195</v>
      </c>
      <c r="L326" s="46"/>
      <c r="M326" s="213" t="s">
        <v>19</v>
      </c>
      <c r="N326" s="214" t="s">
        <v>40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145</v>
      </c>
      <c r="AT326" s="217" t="s">
        <v>131</v>
      </c>
      <c r="AU326" s="217" t="s">
        <v>79</v>
      </c>
      <c r="AY326" s="19" t="s">
        <v>128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77</v>
      </c>
      <c r="BK326" s="218">
        <f>ROUND(I326*H326,2)</f>
        <v>0</v>
      </c>
      <c r="BL326" s="19" t="s">
        <v>145</v>
      </c>
      <c r="BM326" s="217" t="s">
        <v>676</v>
      </c>
    </row>
    <row r="327" s="2" customFormat="1">
      <c r="A327" s="40"/>
      <c r="B327" s="41"/>
      <c r="C327" s="42"/>
      <c r="D327" s="228" t="s">
        <v>197</v>
      </c>
      <c r="E327" s="42"/>
      <c r="F327" s="229" t="s">
        <v>677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197</v>
      </c>
      <c r="AU327" s="19" t="s">
        <v>79</v>
      </c>
    </row>
    <row r="328" s="2" customFormat="1" ht="24.15" customHeight="1">
      <c r="A328" s="40"/>
      <c r="B328" s="41"/>
      <c r="C328" s="206" t="s">
        <v>678</v>
      </c>
      <c r="D328" s="206" t="s">
        <v>131</v>
      </c>
      <c r="E328" s="207" t="s">
        <v>679</v>
      </c>
      <c r="F328" s="208" t="s">
        <v>680</v>
      </c>
      <c r="G328" s="209" t="s">
        <v>313</v>
      </c>
      <c r="H328" s="210">
        <v>244.821</v>
      </c>
      <c r="I328" s="211"/>
      <c r="J328" s="212">
        <f>ROUND(I328*H328,2)</f>
        <v>0</v>
      </c>
      <c r="K328" s="208" t="s">
        <v>195</v>
      </c>
      <c r="L328" s="46"/>
      <c r="M328" s="213" t="s">
        <v>19</v>
      </c>
      <c r="N328" s="214" t="s">
        <v>40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145</v>
      </c>
      <c r="AT328" s="217" t="s">
        <v>131</v>
      </c>
      <c r="AU328" s="217" t="s">
        <v>79</v>
      </c>
      <c r="AY328" s="19" t="s">
        <v>128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77</v>
      </c>
      <c r="BK328" s="218">
        <f>ROUND(I328*H328,2)</f>
        <v>0</v>
      </c>
      <c r="BL328" s="19" t="s">
        <v>145</v>
      </c>
      <c r="BM328" s="217" t="s">
        <v>681</v>
      </c>
    </row>
    <row r="329" s="2" customFormat="1">
      <c r="A329" s="40"/>
      <c r="B329" s="41"/>
      <c r="C329" s="42"/>
      <c r="D329" s="228" t="s">
        <v>197</v>
      </c>
      <c r="E329" s="42"/>
      <c r="F329" s="229" t="s">
        <v>682</v>
      </c>
      <c r="G329" s="42"/>
      <c r="H329" s="42"/>
      <c r="I329" s="221"/>
      <c r="J329" s="42"/>
      <c r="K329" s="42"/>
      <c r="L329" s="46"/>
      <c r="M329" s="224"/>
      <c r="N329" s="225"/>
      <c r="O329" s="226"/>
      <c r="P329" s="226"/>
      <c r="Q329" s="226"/>
      <c r="R329" s="226"/>
      <c r="S329" s="226"/>
      <c r="T329" s="22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197</v>
      </c>
      <c r="AU329" s="19" t="s">
        <v>79</v>
      </c>
    </row>
    <row r="330" s="2" customFormat="1" ht="6.96" customHeight="1">
      <c r="A330" s="40"/>
      <c r="B330" s="61"/>
      <c r="C330" s="62"/>
      <c r="D330" s="62"/>
      <c r="E330" s="62"/>
      <c r="F330" s="62"/>
      <c r="G330" s="62"/>
      <c r="H330" s="62"/>
      <c r="I330" s="62"/>
      <c r="J330" s="62"/>
      <c r="K330" s="62"/>
      <c r="L330" s="46"/>
      <c r="M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</row>
  </sheetData>
  <sheetProtection sheet="1" autoFilter="0" formatColumns="0" formatRows="0" objects="1" scenarios="1" spinCount="100000" saltValue="ZAgggknnpypNzSYG8+YUJ+CcBxAwFJJ2QcI8+klix83mXBxl34eMh1ZswIugxXBMS8ATpBoOUol3QjWqRQULlA==" hashValue="6cE+HvSggpmR1HjXz1kGVicP3RIJRbY8zMdZcMxsAQ65RT/uXxKeTXQp0HyAbZQPKDbQ9IoETeSwFZfe2WQbFg==" algorithmName="SHA-512" password="CC35"/>
  <autoFilter ref="C86:K32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2/112101105"/>
    <hyperlink ref="F93" r:id="rId2" display="https://podminky.urs.cz/item/CS_URS_2025_02/112155225"/>
    <hyperlink ref="F95" r:id="rId3" display="https://podminky.urs.cz/item/CS_URS_2025_02/112251105"/>
    <hyperlink ref="F97" r:id="rId4" display="https://podminky.urs.cz/item/CS_URS_2025_02/113106122"/>
    <hyperlink ref="F99" r:id="rId5" display="https://podminky.urs.cz/item/CS_URS_2025_02/113106123"/>
    <hyperlink ref="F101" r:id="rId6" display="https://podminky.urs.cz/item/CS_URS_2025_02/113107343"/>
    <hyperlink ref="F103" r:id="rId7" display="https://podminky.urs.cz/item/CS_URS_2025_02/113107344"/>
    <hyperlink ref="F107" r:id="rId8" display="https://podminky.urs.cz/item/CS_URS_2025_02/113154533"/>
    <hyperlink ref="F112" r:id="rId9" display="https://podminky.urs.cz/item/CS_URS_2025_02/113154538"/>
    <hyperlink ref="F117" r:id="rId10" display="https://podminky.urs.cz/item/CS_URS_2025_02/113202111"/>
    <hyperlink ref="F119" r:id="rId11" display="https://podminky.urs.cz/item/CS_URS_2025_02/113204111"/>
    <hyperlink ref="F121" r:id="rId12" display="https://podminky.urs.cz/item/CS_URS_2025_02/122252204"/>
    <hyperlink ref="F124" r:id="rId13" display="https://podminky.urs.cz/item/CS_URS_2025_02/132151253"/>
    <hyperlink ref="F126" r:id="rId14" display="https://podminky.urs.cz/item/CS_URS_2025_02/162201501"/>
    <hyperlink ref="F128" r:id="rId15" display="https://podminky.urs.cz/item/CS_URS_2025_02/162201511"/>
    <hyperlink ref="F130" r:id="rId16" display="https://podminky.urs.cz/item/CS_URS_2025_02/162201521"/>
    <hyperlink ref="F132" r:id="rId17" display="https://podminky.urs.cz/item/CS_URS_2025_02/162301936"/>
    <hyperlink ref="F135" r:id="rId18" display="https://podminky.urs.cz/item/CS_URS_2025_02/162301956"/>
    <hyperlink ref="F138" r:id="rId19" display="https://podminky.urs.cz/item/CS_URS_2025_02/162301975"/>
    <hyperlink ref="F141" r:id="rId20" display="https://podminky.urs.cz/item/CS_URS_2025_02/162751117"/>
    <hyperlink ref="F144" r:id="rId21" display="https://podminky.urs.cz/item/CS_URS_2025_02/162751119"/>
    <hyperlink ref="F147" r:id="rId22" display="https://podminky.urs.cz/item/CS_URS_2025_02/174151101"/>
    <hyperlink ref="F151" r:id="rId23" display="https://podminky.urs.cz/item/CS_URS_2025_02/175151101"/>
    <hyperlink ref="F156" r:id="rId24" display="https://podminky.urs.cz/item/CS_URS_2025_02/181951112"/>
    <hyperlink ref="F160" r:id="rId25" display="https://podminky.urs.cz/item/CS_URS_2025_02/184818232"/>
    <hyperlink ref="F163" r:id="rId26" display="https://podminky.urs.cz/item/CS_URS_2025_02/451572111"/>
    <hyperlink ref="F166" r:id="rId27" display="https://podminky.urs.cz/item/CS_URS_2025_02/564871111"/>
    <hyperlink ref="F169" r:id="rId28" display="https://podminky.urs.cz/item/CS_URS_2025_02/565135011"/>
    <hyperlink ref="F171" r:id="rId29" display="https://podminky.urs.cz/item/CS_URS_2025_02/567131111"/>
    <hyperlink ref="F173" r:id="rId30" display="https://podminky.urs.cz/item/CS_URS_2025_02/573211106"/>
    <hyperlink ref="F176" r:id="rId31" display="https://podminky.urs.cz/item/CS_URS_2025_02/577144131"/>
    <hyperlink ref="F178" r:id="rId32" display="https://podminky.urs.cz/item/CS_URS_2025_02/577155032"/>
    <hyperlink ref="F180" r:id="rId33" display="https://podminky.urs.cz/item/CS_URS_2025_02/581141322-1"/>
    <hyperlink ref="F182" r:id="rId34" display="https://podminky.urs.cz/item/CS_URS_2025_02/591141111"/>
    <hyperlink ref="F187" r:id="rId35" display="https://podminky.urs.cz/item/CS_URS_2025_02/871313122"/>
    <hyperlink ref="F191" r:id="rId36" display="https://podminky.urs.cz/item/CS_URS_2025_02/877310310"/>
    <hyperlink ref="F194" r:id="rId37" display="https://podminky.urs.cz/item/CS_URS_2025_02/895941302"/>
    <hyperlink ref="F198" r:id="rId38" display="https://podminky.urs.cz/item/CS_URS_2025_02/895941367"/>
    <hyperlink ref="F204" r:id="rId39" display="https://podminky.urs.cz/item/CS_URS_2025_02/899132111"/>
    <hyperlink ref="F209" r:id="rId40" display="https://podminky.urs.cz/item/CS_URS_2025_02/914111111"/>
    <hyperlink ref="F224" r:id="rId41" display="https://podminky.urs.cz/item/CS_URS_2025_02/914511112"/>
    <hyperlink ref="F228" r:id="rId42" display="https://podminky.urs.cz/item/CS_URS_2025_02/915111111"/>
    <hyperlink ref="F232" r:id="rId43" display="https://podminky.urs.cz/item/CS_URS_2025_02/915121111"/>
    <hyperlink ref="F236" r:id="rId44" display="https://podminky.urs.cz/item/CS_URS_2025_02/915121121"/>
    <hyperlink ref="F240" r:id="rId45" display="https://podminky.urs.cz/item/CS_URS_2025_02/915131111"/>
    <hyperlink ref="F244" r:id="rId46" display="https://podminky.urs.cz/item/CS_URS_2025_02/915211112"/>
    <hyperlink ref="F246" r:id="rId47" display="https://podminky.urs.cz/item/CS_URS_2025_02/915221112"/>
    <hyperlink ref="F248" r:id="rId48" display="https://podminky.urs.cz/item/CS_URS_2025_02/915221122"/>
    <hyperlink ref="F252" r:id="rId49" display="https://podminky.urs.cz/item/CS_URS_2025_02/915231116"/>
    <hyperlink ref="F254" r:id="rId50" display="https://podminky.urs.cz/item/CS_URS_2025_02/916111123"/>
    <hyperlink ref="F259" r:id="rId51" display="https://podminky.urs.cz/item/CS_URS_2025_02/916131213"/>
    <hyperlink ref="F278" r:id="rId52" display="https://podminky.urs.cz/item/CS_URS_2025_02/916133112"/>
    <hyperlink ref="F282" r:id="rId53" display="https://podminky.urs.cz/item/CS_URS_2025_02/919716111"/>
    <hyperlink ref="F286" r:id="rId54" display="https://podminky.urs.cz/item/CS_URS_2025_02/919726123"/>
    <hyperlink ref="F289" r:id="rId55" display="https://podminky.urs.cz/item/CS_URS_2025_02/919732211"/>
    <hyperlink ref="F291" r:id="rId56" display="https://podminky.urs.cz/item/CS_URS_2025_02/919735115"/>
    <hyperlink ref="F293" r:id="rId57" display="https://podminky.urs.cz/item/CS_URS_2025_02/966006132"/>
    <hyperlink ref="F295" r:id="rId58" display="https://podminky.urs.cz/item/CS_URS_2025_02/966006211"/>
    <hyperlink ref="F298" r:id="rId59" display="https://podminky.urs.cz/item/CS_URS_2025_02/997221561"/>
    <hyperlink ref="F307" r:id="rId60" display="https://podminky.urs.cz/item/CS_URS_2025_02/997221569"/>
    <hyperlink ref="F316" r:id="rId61" display="https://podminky.urs.cz/item/CS_URS_2025_02/997221861"/>
    <hyperlink ref="F319" r:id="rId62" display="https://podminky.urs.cz/item/CS_URS_2025_02/997221873"/>
    <hyperlink ref="F323" r:id="rId63" display="https://podminky.urs.cz/item/CS_URS_2025_02/997221875"/>
    <hyperlink ref="F327" r:id="rId64" display="https://podminky.urs.cz/item/CS_URS_2025_02/998223011"/>
    <hyperlink ref="F329" r:id="rId65" display="https://podminky.urs.cz/item/CS_URS_2025_02/9982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ROUND((SUM(BE88:BE456)),  2)</f>
        <v>0</v>
      </c>
      <c r="G33" s="40"/>
      <c r="H33" s="40"/>
      <c r="I33" s="150">
        <v>0.20999999999999999</v>
      </c>
      <c r="J33" s="149">
        <f>ROUND(((SUM(BE88:BE456))*I33),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ROUND((SUM(BF88:BF456)),  2)</f>
        <v>0</v>
      </c>
      <c r="G34" s="40"/>
      <c r="H34" s="40"/>
      <c r="I34" s="150">
        <v>0.12</v>
      </c>
      <c r="J34" s="149">
        <f>ROUND(((SUM(BF88:BF456))*I34),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ROUND((SUM(BG88:BG456)),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ROUND((SUM(BH88:BH456)),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ROUND((SUM(BI88:BI456)),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102 - MÍSTNÍ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182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183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684</v>
      </c>
      <c r="E62" s="176"/>
      <c r="F62" s="176"/>
      <c r="G62" s="176"/>
      <c r="H62" s="176"/>
      <c r="I62" s="176"/>
      <c r="J62" s="177">
        <f>J214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184</v>
      </c>
      <c r="E63" s="176"/>
      <c r="F63" s="176"/>
      <c r="G63" s="176"/>
      <c r="H63" s="176"/>
      <c r="I63" s="176"/>
      <c r="J63" s="177">
        <f>J218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185</v>
      </c>
      <c r="E64" s="176"/>
      <c r="F64" s="176"/>
      <c r="G64" s="176"/>
      <c r="H64" s="176"/>
      <c r="I64" s="176"/>
      <c r="J64" s="177">
        <f>J222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186</v>
      </c>
      <c r="E65" s="176"/>
      <c r="F65" s="176"/>
      <c r="G65" s="176"/>
      <c r="H65" s="176"/>
      <c r="I65" s="176"/>
      <c r="J65" s="177">
        <f>J267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187</v>
      </c>
      <c r="E66" s="176"/>
      <c r="F66" s="176"/>
      <c r="G66" s="176"/>
      <c r="H66" s="176"/>
      <c r="I66" s="176"/>
      <c r="J66" s="177">
        <f>J314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188</v>
      </c>
      <c r="E67" s="176"/>
      <c r="F67" s="176"/>
      <c r="G67" s="176"/>
      <c r="H67" s="176"/>
      <c r="I67" s="176"/>
      <c r="J67" s="177">
        <f>J424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189</v>
      </c>
      <c r="E68" s="176"/>
      <c r="F68" s="176"/>
      <c r="G68" s="176"/>
      <c r="H68" s="176"/>
      <c r="I68" s="176"/>
      <c r="J68" s="177">
        <f>J452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II/203 NÝŘANY - OKRUŽNÍ KŘIŽOVATKA BENEŠOVA TŘÍDA A ULICE HAVÍŘSKÁ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102 - MÍSTNÍ KOMUNIKACE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11. 11. 2025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30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28</v>
      </c>
      <c r="D85" s="42"/>
      <c r="E85" s="42"/>
      <c r="F85" s="29" t="str">
        <f>IF(E18="","",E18)</f>
        <v>Vyplň údaj</v>
      </c>
      <c r="G85" s="42"/>
      <c r="H85" s="42"/>
      <c r="I85" s="34" t="s">
        <v>32</v>
      </c>
      <c r="J85" s="38" t="str">
        <f>E24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114</v>
      </c>
      <c r="D87" s="182" t="s">
        <v>54</v>
      </c>
      <c r="E87" s="182" t="s">
        <v>50</v>
      </c>
      <c r="F87" s="182" t="s">
        <v>51</v>
      </c>
      <c r="G87" s="182" t="s">
        <v>115</v>
      </c>
      <c r="H87" s="182" t="s">
        <v>116</v>
      </c>
      <c r="I87" s="182" t="s">
        <v>117</v>
      </c>
      <c r="J87" s="182" t="s">
        <v>107</v>
      </c>
      <c r="K87" s="183" t="s">
        <v>118</v>
      </c>
      <c r="L87" s="184"/>
      <c r="M87" s="94" t="s">
        <v>19</v>
      </c>
      <c r="N87" s="95" t="s">
        <v>39</v>
      </c>
      <c r="O87" s="95" t="s">
        <v>119</v>
      </c>
      <c r="P87" s="95" t="s">
        <v>120</v>
      </c>
      <c r="Q87" s="95" t="s">
        <v>121</v>
      </c>
      <c r="R87" s="95" t="s">
        <v>122</v>
      </c>
      <c r="S87" s="95" t="s">
        <v>123</v>
      </c>
      <c r="T87" s="96" t="s">
        <v>124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125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913.02681740000003</v>
      </c>
      <c r="S88" s="98"/>
      <c r="T88" s="188">
        <f>T89</f>
        <v>1264.3590000000002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68</v>
      </c>
      <c r="AU88" s="19" t="s">
        <v>108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68</v>
      </c>
      <c r="E89" s="193" t="s">
        <v>190</v>
      </c>
      <c r="F89" s="193" t="s">
        <v>191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P90+P214+P218+P222+P267+P314+P424+P452</f>
        <v>0</v>
      </c>
      <c r="Q89" s="198"/>
      <c r="R89" s="199">
        <f>R90+R214+R218+R222+R267+R314+R424+R452</f>
        <v>913.02681740000003</v>
      </c>
      <c r="S89" s="198"/>
      <c r="T89" s="200">
        <f>T90+T214+T218+T222+T267+T314+T424+T452</f>
        <v>1264.3590000000002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69</v>
      </c>
      <c r="AY89" s="201" t="s">
        <v>128</v>
      </c>
      <c r="BK89" s="203">
        <f>BK90+BK214+BK218+BK222+BK267+BK314+BK424+BK452</f>
        <v>0</v>
      </c>
    </row>
    <row r="90" s="12" customFormat="1" ht="22.8" customHeight="1">
      <c r="A90" s="12"/>
      <c r="B90" s="190"/>
      <c r="C90" s="191"/>
      <c r="D90" s="192" t="s">
        <v>68</v>
      </c>
      <c r="E90" s="204" t="s">
        <v>77</v>
      </c>
      <c r="F90" s="204" t="s">
        <v>192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SUM(P91:P213)</f>
        <v>0</v>
      </c>
      <c r="Q90" s="198"/>
      <c r="R90" s="199">
        <f>SUM(R91:R213)</f>
        <v>399.86209000000008</v>
      </c>
      <c r="S90" s="198"/>
      <c r="T90" s="200">
        <f>SUM(T91:T213)</f>
        <v>1231.3350000000003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77</v>
      </c>
      <c r="AY90" s="201" t="s">
        <v>128</v>
      </c>
      <c r="BK90" s="203">
        <f>SUM(BK91:BK213)</f>
        <v>0</v>
      </c>
    </row>
    <row r="91" s="2" customFormat="1" ht="24.15" customHeight="1">
      <c r="A91" s="40"/>
      <c r="B91" s="41"/>
      <c r="C91" s="206" t="s">
        <v>77</v>
      </c>
      <c r="D91" s="206" t="s">
        <v>131</v>
      </c>
      <c r="E91" s="207" t="s">
        <v>685</v>
      </c>
      <c r="F91" s="208" t="s">
        <v>686</v>
      </c>
      <c r="G91" s="209" t="s">
        <v>209</v>
      </c>
      <c r="H91" s="210">
        <v>70</v>
      </c>
      <c r="I91" s="211"/>
      <c r="J91" s="212">
        <f>ROUND(I91*H91,2)</f>
        <v>0</v>
      </c>
      <c r="K91" s="208" t="s">
        <v>195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145</v>
      </c>
      <c r="AT91" s="217" t="s">
        <v>131</v>
      </c>
      <c r="AU91" s="217" t="s">
        <v>79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145</v>
      </c>
      <c r="BM91" s="217" t="s">
        <v>687</v>
      </c>
    </row>
    <row r="92" s="2" customFormat="1">
      <c r="A92" s="40"/>
      <c r="B92" s="41"/>
      <c r="C92" s="42"/>
      <c r="D92" s="228" t="s">
        <v>197</v>
      </c>
      <c r="E92" s="42"/>
      <c r="F92" s="229" t="s">
        <v>688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197</v>
      </c>
      <c r="AU92" s="19" t="s">
        <v>79</v>
      </c>
    </row>
    <row r="93" s="2" customFormat="1" ht="21.75" customHeight="1">
      <c r="A93" s="40"/>
      <c r="B93" s="41"/>
      <c r="C93" s="206" t="s">
        <v>79</v>
      </c>
      <c r="D93" s="206" t="s">
        <v>131</v>
      </c>
      <c r="E93" s="207" t="s">
        <v>193</v>
      </c>
      <c r="F93" s="208" t="s">
        <v>194</v>
      </c>
      <c r="G93" s="209" t="s">
        <v>166</v>
      </c>
      <c r="H93" s="210">
        <v>1</v>
      </c>
      <c r="I93" s="211"/>
      <c r="J93" s="212">
        <f>ROUND(I93*H93,2)</f>
        <v>0</v>
      </c>
      <c r="K93" s="208" t="s">
        <v>195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145</v>
      </c>
      <c r="AT93" s="217" t="s">
        <v>131</v>
      </c>
      <c r="AU93" s="217" t="s">
        <v>79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145</v>
      </c>
      <c r="BM93" s="217" t="s">
        <v>689</v>
      </c>
    </row>
    <row r="94" s="2" customFormat="1">
      <c r="A94" s="40"/>
      <c r="B94" s="41"/>
      <c r="C94" s="42"/>
      <c r="D94" s="228" t="s">
        <v>197</v>
      </c>
      <c r="E94" s="42"/>
      <c r="F94" s="229" t="s">
        <v>198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197</v>
      </c>
      <c r="AU94" s="19" t="s">
        <v>79</v>
      </c>
    </row>
    <row r="95" s="14" customFormat="1">
      <c r="A95" s="14"/>
      <c r="B95" s="240"/>
      <c r="C95" s="241"/>
      <c r="D95" s="219" t="s">
        <v>224</v>
      </c>
      <c r="E95" s="242" t="s">
        <v>19</v>
      </c>
      <c r="F95" s="243" t="s">
        <v>77</v>
      </c>
      <c r="G95" s="241"/>
      <c r="H95" s="244">
        <v>1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0" t="s">
        <v>224</v>
      </c>
      <c r="AU95" s="250" t="s">
        <v>79</v>
      </c>
      <c r="AV95" s="14" t="s">
        <v>79</v>
      </c>
      <c r="AW95" s="14" t="s">
        <v>31</v>
      </c>
      <c r="AX95" s="14" t="s">
        <v>77</v>
      </c>
      <c r="AY95" s="250" t="s">
        <v>128</v>
      </c>
    </row>
    <row r="96" s="2" customFormat="1" ht="21.75" customHeight="1">
      <c r="A96" s="40"/>
      <c r="B96" s="41"/>
      <c r="C96" s="206" t="s">
        <v>141</v>
      </c>
      <c r="D96" s="206" t="s">
        <v>131</v>
      </c>
      <c r="E96" s="207" t="s">
        <v>690</v>
      </c>
      <c r="F96" s="208" t="s">
        <v>691</v>
      </c>
      <c r="G96" s="209" t="s">
        <v>166</v>
      </c>
      <c r="H96" s="210">
        <v>2</v>
      </c>
      <c r="I96" s="211"/>
      <c r="J96" s="212">
        <f>ROUND(I96*H96,2)</f>
        <v>0</v>
      </c>
      <c r="K96" s="208" t="s">
        <v>195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145</v>
      </c>
      <c r="AT96" s="217" t="s">
        <v>131</v>
      </c>
      <c r="AU96" s="217" t="s">
        <v>79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145</v>
      </c>
      <c r="BM96" s="217" t="s">
        <v>692</v>
      </c>
    </row>
    <row r="97" s="2" customFormat="1">
      <c r="A97" s="40"/>
      <c r="B97" s="41"/>
      <c r="C97" s="42"/>
      <c r="D97" s="228" t="s">
        <v>197</v>
      </c>
      <c r="E97" s="42"/>
      <c r="F97" s="229" t="s">
        <v>693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197</v>
      </c>
      <c r="AU97" s="19" t="s">
        <v>79</v>
      </c>
    </row>
    <row r="98" s="2" customFormat="1" ht="24.15" customHeight="1">
      <c r="A98" s="40"/>
      <c r="B98" s="41"/>
      <c r="C98" s="206" t="s">
        <v>145</v>
      </c>
      <c r="D98" s="206" t="s">
        <v>131</v>
      </c>
      <c r="E98" s="207" t="s">
        <v>694</v>
      </c>
      <c r="F98" s="208" t="s">
        <v>695</v>
      </c>
      <c r="G98" s="209" t="s">
        <v>166</v>
      </c>
      <c r="H98" s="210">
        <v>2</v>
      </c>
      <c r="I98" s="211"/>
      <c r="J98" s="212">
        <f>ROUND(I98*H98,2)</f>
        <v>0</v>
      </c>
      <c r="K98" s="208" t="s">
        <v>195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131</v>
      </c>
      <c r="AU98" s="217" t="s">
        <v>79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145</v>
      </c>
      <c r="BM98" s="217" t="s">
        <v>696</v>
      </c>
    </row>
    <row r="99" s="2" customFormat="1">
      <c r="A99" s="40"/>
      <c r="B99" s="41"/>
      <c r="C99" s="42"/>
      <c r="D99" s="228" t="s">
        <v>197</v>
      </c>
      <c r="E99" s="42"/>
      <c r="F99" s="229" t="s">
        <v>697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197</v>
      </c>
      <c r="AU99" s="19" t="s">
        <v>79</v>
      </c>
    </row>
    <row r="100" s="2" customFormat="1" ht="24.15" customHeight="1">
      <c r="A100" s="40"/>
      <c r="B100" s="41"/>
      <c r="C100" s="206" t="s">
        <v>127</v>
      </c>
      <c r="D100" s="206" t="s">
        <v>131</v>
      </c>
      <c r="E100" s="207" t="s">
        <v>199</v>
      </c>
      <c r="F100" s="208" t="s">
        <v>200</v>
      </c>
      <c r="G100" s="209" t="s">
        <v>166</v>
      </c>
      <c r="H100" s="210">
        <v>1</v>
      </c>
      <c r="I100" s="211"/>
      <c r="J100" s="212">
        <f>ROUND(I100*H100,2)</f>
        <v>0</v>
      </c>
      <c r="K100" s="208" t="s">
        <v>195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145</v>
      </c>
      <c r="AT100" s="217" t="s">
        <v>131</v>
      </c>
      <c r="AU100" s="217" t="s">
        <v>79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145</v>
      </c>
      <c r="BM100" s="217" t="s">
        <v>698</v>
      </c>
    </row>
    <row r="101" s="2" customFormat="1">
      <c r="A101" s="40"/>
      <c r="B101" s="41"/>
      <c r="C101" s="42"/>
      <c r="D101" s="228" t="s">
        <v>197</v>
      </c>
      <c r="E101" s="42"/>
      <c r="F101" s="229" t="s">
        <v>202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197</v>
      </c>
      <c r="AU101" s="19" t="s">
        <v>79</v>
      </c>
    </row>
    <row r="102" s="14" customFormat="1">
      <c r="A102" s="14"/>
      <c r="B102" s="240"/>
      <c r="C102" s="241"/>
      <c r="D102" s="219" t="s">
        <v>224</v>
      </c>
      <c r="E102" s="242" t="s">
        <v>19</v>
      </c>
      <c r="F102" s="243" t="s">
        <v>77</v>
      </c>
      <c r="G102" s="241"/>
      <c r="H102" s="244">
        <v>1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224</v>
      </c>
      <c r="AU102" s="250" t="s">
        <v>79</v>
      </c>
      <c r="AV102" s="14" t="s">
        <v>79</v>
      </c>
      <c r="AW102" s="14" t="s">
        <v>31</v>
      </c>
      <c r="AX102" s="14" t="s">
        <v>77</v>
      </c>
      <c r="AY102" s="250" t="s">
        <v>128</v>
      </c>
    </row>
    <row r="103" s="2" customFormat="1" ht="16.5" customHeight="1">
      <c r="A103" s="40"/>
      <c r="B103" s="41"/>
      <c r="C103" s="206" t="s">
        <v>154</v>
      </c>
      <c r="D103" s="206" t="s">
        <v>131</v>
      </c>
      <c r="E103" s="207" t="s">
        <v>699</v>
      </c>
      <c r="F103" s="208" t="s">
        <v>700</v>
      </c>
      <c r="G103" s="209" t="s">
        <v>209</v>
      </c>
      <c r="H103" s="210">
        <v>70</v>
      </c>
      <c r="I103" s="211"/>
      <c r="J103" s="212">
        <f>ROUND(I103*H103,2)</f>
        <v>0</v>
      </c>
      <c r="K103" s="208" t="s">
        <v>195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145</v>
      </c>
      <c r="AT103" s="217" t="s">
        <v>131</v>
      </c>
      <c r="AU103" s="217" t="s">
        <v>79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145</v>
      </c>
      <c r="BM103" s="217" t="s">
        <v>701</v>
      </c>
    </row>
    <row r="104" s="2" customFormat="1">
      <c r="A104" s="40"/>
      <c r="B104" s="41"/>
      <c r="C104" s="42"/>
      <c r="D104" s="228" t="s">
        <v>197</v>
      </c>
      <c r="E104" s="42"/>
      <c r="F104" s="229" t="s">
        <v>702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197</v>
      </c>
      <c r="AU104" s="19" t="s">
        <v>79</v>
      </c>
    </row>
    <row r="105" s="2" customFormat="1" ht="21.75" customHeight="1">
      <c r="A105" s="40"/>
      <c r="B105" s="41"/>
      <c r="C105" s="206" t="s">
        <v>159</v>
      </c>
      <c r="D105" s="206" t="s">
        <v>131</v>
      </c>
      <c r="E105" s="207" t="s">
        <v>703</v>
      </c>
      <c r="F105" s="208" t="s">
        <v>704</v>
      </c>
      <c r="G105" s="209" t="s">
        <v>166</v>
      </c>
      <c r="H105" s="210">
        <v>2</v>
      </c>
      <c r="I105" s="211"/>
      <c r="J105" s="212">
        <f>ROUND(I105*H105,2)</f>
        <v>0</v>
      </c>
      <c r="K105" s="208" t="s">
        <v>195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145</v>
      </c>
      <c r="AT105" s="217" t="s">
        <v>131</v>
      </c>
      <c r="AU105" s="217" t="s">
        <v>79</v>
      </c>
      <c r="AY105" s="19" t="s">
        <v>128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145</v>
      </c>
      <c r="BM105" s="217" t="s">
        <v>705</v>
      </c>
    </row>
    <row r="106" s="2" customFormat="1">
      <c r="A106" s="40"/>
      <c r="B106" s="41"/>
      <c r="C106" s="42"/>
      <c r="D106" s="228" t="s">
        <v>197</v>
      </c>
      <c r="E106" s="42"/>
      <c r="F106" s="229" t="s">
        <v>706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197</v>
      </c>
      <c r="AU106" s="19" t="s">
        <v>79</v>
      </c>
    </row>
    <row r="107" s="2" customFormat="1" ht="16.5" customHeight="1">
      <c r="A107" s="40"/>
      <c r="B107" s="41"/>
      <c r="C107" s="206" t="s">
        <v>163</v>
      </c>
      <c r="D107" s="206" t="s">
        <v>131</v>
      </c>
      <c r="E107" s="207" t="s">
        <v>203</v>
      </c>
      <c r="F107" s="208" t="s">
        <v>204</v>
      </c>
      <c r="G107" s="209" t="s">
        <v>166</v>
      </c>
      <c r="H107" s="210">
        <v>1</v>
      </c>
      <c r="I107" s="211"/>
      <c r="J107" s="212">
        <f>ROUND(I107*H107,2)</f>
        <v>0</v>
      </c>
      <c r="K107" s="208" t="s">
        <v>195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145</v>
      </c>
      <c r="AT107" s="217" t="s">
        <v>131</v>
      </c>
      <c r="AU107" s="217" t="s">
        <v>79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145</v>
      </c>
      <c r="BM107" s="217" t="s">
        <v>707</v>
      </c>
    </row>
    <row r="108" s="2" customFormat="1">
      <c r="A108" s="40"/>
      <c r="B108" s="41"/>
      <c r="C108" s="42"/>
      <c r="D108" s="228" t="s">
        <v>197</v>
      </c>
      <c r="E108" s="42"/>
      <c r="F108" s="229" t="s">
        <v>206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197</v>
      </c>
      <c r="AU108" s="19" t="s">
        <v>79</v>
      </c>
    </row>
    <row r="109" s="14" customFormat="1">
      <c r="A109" s="14"/>
      <c r="B109" s="240"/>
      <c r="C109" s="241"/>
      <c r="D109" s="219" t="s">
        <v>224</v>
      </c>
      <c r="E109" s="242" t="s">
        <v>19</v>
      </c>
      <c r="F109" s="243" t="s">
        <v>77</v>
      </c>
      <c r="G109" s="241"/>
      <c r="H109" s="244">
        <v>1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224</v>
      </c>
      <c r="AU109" s="250" t="s">
        <v>79</v>
      </c>
      <c r="AV109" s="14" t="s">
        <v>79</v>
      </c>
      <c r="AW109" s="14" t="s">
        <v>31</v>
      </c>
      <c r="AX109" s="14" t="s">
        <v>77</v>
      </c>
      <c r="AY109" s="250" t="s">
        <v>128</v>
      </c>
    </row>
    <row r="110" s="2" customFormat="1" ht="37.8" customHeight="1">
      <c r="A110" s="40"/>
      <c r="B110" s="41"/>
      <c r="C110" s="206" t="s">
        <v>172</v>
      </c>
      <c r="D110" s="206" t="s">
        <v>131</v>
      </c>
      <c r="E110" s="207" t="s">
        <v>708</v>
      </c>
      <c r="F110" s="208" t="s">
        <v>709</v>
      </c>
      <c r="G110" s="209" t="s">
        <v>209</v>
      </c>
      <c r="H110" s="210">
        <v>62</v>
      </c>
      <c r="I110" s="211"/>
      <c r="J110" s="212">
        <f>ROUND(I110*H110,2)</f>
        <v>0</v>
      </c>
      <c r="K110" s="208" t="s">
        <v>195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0.255</v>
      </c>
      <c r="T110" s="216">
        <f>S110*H110</f>
        <v>15.810000000000001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145</v>
      </c>
      <c r="AT110" s="217" t="s">
        <v>131</v>
      </c>
      <c r="AU110" s="217" t="s">
        <v>79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145</v>
      </c>
      <c r="BM110" s="217" t="s">
        <v>710</v>
      </c>
    </row>
    <row r="111" s="2" customFormat="1">
      <c r="A111" s="40"/>
      <c r="B111" s="41"/>
      <c r="C111" s="42"/>
      <c r="D111" s="228" t="s">
        <v>197</v>
      </c>
      <c r="E111" s="42"/>
      <c r="F111" s="229" t="s">
        <v>711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197</v>
      </c>
      <c r="AU111" s="19" t="s">
        <v>79</v>
      </c>
    </row>
    <row r="112" s="2" customFormat="1" ht="33" customHeight="1">
      <c r="A112" s="40"/>
      <c r="B112" s="41"/>
      <c r="C112" s="206" t="s">
        <v>176</v>
      </c>
      <c r="D112" s="206" t="s">
        <v>131</v>
      </c>
      <c r="E112" s="207" t="s">
        <v>712</v>
      </c>
      <c r="F112" s="208" t="s">
        <v>713</v>
      </c>
      <c r="G112" s="209" t="s">
        <v>209</v>
      </c>
      <c r="H112" s="210">
        <v>2.5</v>
      </c>
      <c r="I112" s="211"/>
      <c r="J112" s="212">
        <f>ROUND(I112*H112,2)</f>
        <v>0</v>
      </c>
      <c r="K112" s="208" t="s">
        <v>195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0.63</v>
      </c>
      <c r="T112" s="216">
        <f>S112*H112</f>
        <v>1.575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145</v>
      </c>
      <c r="AT112" s="217" t="s">
        <v>131</v>
      </c>
      <c r="AU112" s="217" t="s">
        <v>79</v>
      </c>
      <c r="AY112" s="19" t="s">
        <v>128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145</v>
      </c>
      <c r="BM112" s="217" t="s">
        <v>714</v>
      </c>
    </row>
    <row r="113" s="2" customFormat="1">
      <c r="A113" s="40"/>
      <c r="B113" s="41"/>
      <c r="C113" s="42"/>
      <c r="D113" s="228" t="s">
        <v>197</v>
      </c>
      <c r="E113" s="42"/>
      <c r="F113" s="229" t="s">
        <v>715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197</v>
      </c>
      <c r="AU113" s="19" t="s">
        <v>79</v>
      </c>
    </row>
    <row r="114" s="2" customFormat="1" ht="37.8" customHeight="1">
      <c r="A114" s="40"/>
      <c r="B114" s="41"/>
      <c r="C114" s="206" t="s">
        <v>246</v>
      </c>
      <c r="D114" s="206" t="s">
        <v>131</v>
      </c>
      <c r="E114" s="207" t="s">
        <v>716</v>
      </c>
      <c r="F114" s="208" t="s">
        <v>717</v>
      </c>
      <c r="G114" s="209" t="s">
        <v>209</v>
      </c>
      <c r="H114" s="210">
        <v>850</v>
      </c>
      <c r="I114" s="211"/>
      <c r="J114" s="212">
        <f>ROUND(I114*H114,2)</f>
        <v>0</v>
      </c>
      <c r="K114" s="208" t="s">
        <v>195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0.316</v>
      </c>
      <c r="T114" s="216">
        <f>S114*H114</f>
        <v>268.60000000000002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145</v>
      </c>
      <c r="AT114" s="217" t="s">
        <v>131</v>
      </c>
      <c r="AU114" s="217" t="s">
        <v>79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145</v>
      </c>
      <c r="BM114" s="217" t="s">
        <v>718</v>
      </c>
    </row>
    <row r="115" s="2" customFormat="1">
      <c r="A115" s="40"/>
      <c r="B115" s="41"/>
      <c r="C115" s="42"/>
      <c r="D115" s="228" t="s">
        <v>197</v>
      </c>
      <c r="E115" s="42"/>
      <c r="F115" s="229" t="s">
        <v>719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197</v>
      </c>
      <c r="AU115" s="19" t="s">
        <v>79</v>
      </c>
    </row>
    <row r="116" s="2" customFormat="1" ht="24.15" customHeight="1">
      <c r="A116" s="40"/>
      <c r="B116" s="41"/>
      <c r="C116" s="206" t="s">
        <v>8</v>
      </c>
      <c r="D116" s="206" t="s">
        <v>131</v>
      </c>
      <c r="E116" s="207" t="s">
        <v>227</v>
      </c>
      <c r="F116" s="208" t="s">
        <v>228</v>
      </c>
      <c r="G116" s="209" t="s">
        <v>209</v>
      </c>
      <c r="H116" s="210">
        <v>1070</v>
      </c>
      <c r="I116" s="211"/>
      <c r="J116" s="212">
        <f>ROUND(I116*H116,2)</f>
        <v>0</v>
      </c>
      <c r="K116" s="208" t="s">
        <v>195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1.0000000000000001E-05</v>
      </c>
      <c r="R116" s="215">
        <f>Q116*H116</f>
        <v>0.010700000000000001</v>
      </c>
      <c r="S116" s="215">
        <v>0.11500000000000001</v>
      </c>
      <c r="T116" s="216">
        <f>S116*H116</f>
        <v>123.05000000000001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145</v>
      </c>
      <c r="AT116" s="217" t="s">
        <v>131</v>
      </c>
      <c r="AU116" s="217" t="s">
        <v>79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145</v>
      </c>
      <c r="BM116" s="217" t="s">
        <v>720</v>
      </c>
    </row>
    <row r="117" s="2" customFormat="1">
      <c r="A117" s="40"/>
      <c r="B117" s="41"/>
      <c r="C117" s="42"/>
      <c r="D117" s="228" t="s">
        <v>197</v>
      </c>
      <c r="E117" s="42"/>
      <c r="F117" s="229" t="s">
        <v>230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197</v>
      </c>
      <c r="AU117" s="19" t="s">
        <v>79</v>
      </c>
    </row>
    <row r="118" s="13" customFormat="1">
      <c r="A118" s="13"/>
      <c r="B118" s="230"/>
      <c r="C118" s="231"/>
      <c r="D118" s="219" t="s">
        <v>224</v>
      </c>
      <c r="E118" s="232" t="s">
        <v>19</v>
      </c>
      <c r="F118" s="233" t="s">
        <v>721</v>
      </c>
      <c r="G118" s="231"/>
      <c r="H118" s="232" t="s">
        <v>19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224</v>
      </c>
      <c r="AU118" s="239" t="s">
        <v>79</v>
      </c>
      <c r="AV118" s="13" t="s">
        <v>77</v>
      </c>
      <c r="AW118" s="13" t="s">
        <v>31</v>
      </c>
      <c r="AX118" s="13" t="s">
        <v>69</v>
      </c>
      <c r="AY118" s="239" t="s">
        <v>128</v>
      </c>
    </row>
    <row r="119" s="14" customFormat="1">
      <c r="A119" s="14"/>
      <c r="B119" s="240"/>
      <c r="C119" s="241"/>
      <c r="D119" s="219" t="s">
        <v>224</v>
      </c>
      <c r="E119" s="242" t="s">
        <v>19</v>
      </c>
      <c r="F119" s="243" t="s">
        <v>722</v>
      </c>
      <c r="G119" s="241"/>
      <c r="H119" s="244">
        <v>1070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224</v>
      </c>
      <c r="AU119" s="250" t="s">
        <v>79</v>
      </c>
      <c r="AV119" s="14" t="s">
        <v>79</v>
      </c>
      <c r="AW119" s="14" t="s">
        <v>31</v>
      </c>
      <c r="AX119" s="14" t="s">
        <v>77</v>
      </c>
      <c r="AY119" s="250" t="s">
        <v>128</v>
      </c>
    </row>
    <row r="120" s="2" customFormat="1" ht="24.15" customHeight="1">
      <c r="A120" s="40"/>
      <c r="B120" s="41"/>
      <c r="C120" s="206" t="s">
        <v>257</v>
      </c>
      <c r="D120" s="206" t="s">
        <v>131</v>
      </c>
      <c r="E120" s="207" t="s">
        <v>234</v>
      </c>
      <c r="F120" s="208" t="s">
        <v>235</v>
      </c>
      <c r="G120" s="209" t="s">
        <v>209</v>
      </c>
      <c r="H120" s="210">
        <v>3290</v>
      </c>
      <c r="I120" s="211"/>
      <c r="J120" s="212">
        <f>ROUND(I120*H120,2)</f>
        <v>0</v>
      </c>
      <c r="K120" s="208" t="s">
        <v>195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3.0000000000000001E-05</v>
      </c>
      <c r="R120" s="215">
        <f>Q120*H120</f>
        <v>0.098699999999999996</v>
      </c>
      <c r="S120" s="215">
        <v>0.23000000000000001</v>
      </c>
      <c r="T120" s="216">
        <f>S120*H120</f>
        <v>756.70000000000005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145</v>
      </c>
      <c r="AT120" s="217" t="s">
        <v>131</v>
      </c>
      <c r="AU120" s="217" t="s">
        <v>79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145</v>
      </c>
      <c r="BM120" s="217" t="s">
        <v>723</v>
      </c>
    </row>
    <row r="121" s="2" customFormat="1">
      <c r="A121" s="40"/>
      <c r="B121" s="41"/>
      <c r="C121" s="42"/>
      <c r="D121" s="228" t="s">
        <v>197</v>
      </c>
      <c r="E121" s="42"/>
      <c r="F121" s="229" t="s">
        <v>237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197</v>
      </c>
      <c r="AU121" s="19" t="s">
        <v>79</v>
      </c>
    </row>
    <row r="122" s="13" customFormat="1">
      <c r="A122" s="13"/>
      <c r="B122" s="230"/>
      <c r="C122" s="231"/>
      <c r="D122" s="219" t="s">
        <v>224</v>
      </c>
      <c r="E122" s="232" t="s">
        <v>19</v>
      </c>
      <c r="F122" s="233" t="s">
        <v>724</v>
      </c>
      <c r="G122" s="231"/>
      <c r="H122" s="232" t="s">
        <v>19</v>
      </c>
      <c r="I122" s="234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224</v>
      </c>
      <c r="AU122" s="239" t="s">
        <v>79</v>
      </c>
      <c r="AV122" s="13" t="s">
        <v>77</v>
      </c>
      <c r="AW122" s="13" t="s">
        <v>31</v>
      </c>
      <c r="AX122" s="13" t="s">
        <v>69</v>
      </c>
      <c r="AY122" s="239" t="s">
        <v>128</v>
      </c>
    </row>
    <row r="123" s="14" customFormat="1">
      <c r="A123" s="14"/>
      <c r="B123" s="240"/>
      <c r="C123" s="241"/>
      <c r="D123" s="219" t="s">
        <v>224</v>
      </c>
      <c r="E123" s="242" t="s">
        <v>19</v>
      </c>
      <c r="F123" s="243" t="s">
        <v>725</v>
      </c>
      <c r="G123" s="241"/>
      <c r="H123" s="244">
        <v>2140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224</v>
      </c>
      <c r="AU123" s="250" t="s">
        <v>79</v>
      </c>
      <c r="AV123" s="14" t="s">
        <v>79</v>
      </c>
      <c r="AW123" s="14" t="s">
        <v>31</v>
      </c>
      <c r="AX123" s="14" t="s">
        <v>69</v>
      </c>
      <c r="AY123" s="250" t="s">
        <v>128</v>
      </c>
    </row>
    <row r="124" s="13" customFormat="1">
      <c r="A124" s="13"/>
      <c r="B124" s="230"/>
      <c r="C124" s="231"/>
      <c r="D124" s="219" t="s">
        <v>224</v>
      </c>
      <c r="E124" s="232" t="s">
        <v>19</v>
      </c>
      <c r="F124" s="233" t="s">
        <v>726</v>
      </c>
      <c r="G124" s="231"/>
      <c r="H124" s="232" t="s">
        <v>19</v>
      </c>
      <c r="I124" s="234"/>
      <c r="J124" s="231"/>
      <c r="K124" s="231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224</v>
      </c>
      <c r="AU124" s="239" t="s">
        <v>79</v>
      </c>
      <c r="AV124" s="13" t="s">
        <v>77</v>
      </c>
      <c r="AW124" s="13" t="s">
        <v>31</v>
      </c>
      <c r="AX124" s="13" t="s">
        <v>69</v>
      </c>
      <c r="AY124" s="239" t="s">
        <v>128</v>
      </c>
    </row>
    <row r="125" s="14" customFormat="1">
      <c r="A125" s="14"/>
      <c r="B125" s="240"/>
      <c r="C125" s="241"/>
      <c r="D125" s="219" t="s">
        <v>224</v>
      </c>
      <c r="E125" s="242" t="s">
        <v>19</v>
      </c>
      <c r="F125" s="243" t="s">
        <v>727</v>
      </c>
      <c r="G125" s="241"/>
      <c r="H125" s="244">
        <v>1150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224</v>
      </c>
      <c r="AU125" s="250" t="s">
        <v>79</v>
      </c>
      <c r="AV125" s="14" t="s">
        <v>79</v>
      </c>
      <c r="AW125" s="14" t="s">
        <v>31</v>
      </c>
      <c r="AX125" s="14" t="s">
        <v>69</v>
      </c>
      <c r="AY125" s="250" t="s">
        <v>128</v>
      </c>
    </row>
    <row r="126" s="15" customFormat="1">
      <c r="A126" s="15"/>
      <c r="B126" s="261"/>
      <c r="C126" s="262"/>
      <c r="D126" s="219" t="s">
        <v>224</v>
      </c>
      <c r="E126" s="263" t="s">
        <v>19</v>
      </c>
      <c r="F126" s="264" t="s">
        <v>473</v>
      </c>
      <c r="G126" s="262"/>
      <c r="H126" s="265">
        <v>3290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1" t="s">
        <v>224</v>
      </c>
      <c r="AU126" s="271" t="s">
        <v>79</v>
      </c>
      <c r="AV126" s="15" t="s">
        <v>145</v>
      </c>
      <c r="AW126" s="15" t="s">
        <v>31</v>
      </c>
      <c r="AX126" s="15" t="s">
        <v>77</v>
      </c>
      <c r="AY126" s="271" t="s">
        <v>128</v>
      </c>
    </row>
    <row r="127" s="2" customFormat="1" ht="24.15" customHeight="1">
      <c r="A127" s="40"/>
      <c r="B127" s="41"/>
      <c r="C127" s="206" t="s">
        <v>262</v>
      </c>
      <c r="D127" s="206" t="s">
        <v>131</v>
      </c>
      <c r="E127" s="207" t="s">
        <v>241</v>
      </c>
      <c r="F127" s="208" t="s">
        <v>242</v>
      </c>
      <c r="G127" s="209" t="s">
        <v>243</v>
      </c>
      <c r="H127" s="210">
        <v>240</v>
      </c>
      <c r="I127" s="211"/>
      <c r="J127" s="212">
        <f>ROUND(I127*H127,2)</f>
        <v>0</v>
      </c>
      <c r="K127" s="208" t="s">
        <v>195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0.20499999999999999</v>
      </c>
      <c r="T127" s="216">
        <f>S127*H127</f>
        <v>49.199999999999996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145</v>
      </c>
      <c r="AT127" s="217" t="s">
        <v>131</v>
      </c>
      <c r="AU127" s="217" t="s">
        <v>79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145</v>
      </c>
      <c r="BM127" s="217" t="s">
        <v>728</v>
      </c>
    </row>
    <row r="128" s="2" customFormat="1">
      <c r="A128" s="40"/>
      <c r="B128" s="41"/>
      <c r="C128" s="42"/>
      <c r="D128" s="228" t="s">
        <v>197</v>
      </c>
      <c r="E128" s="42"/>
      <c r="F128" s="229" t="s">
        <v>245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197</v>
      </c>
      <c r="AU128" s="19" t="s">
        <v>79</v>
      </c>
    </row>
    <row r="129" s="2" customFormat="1" ht="24.15" customHeight="1">
      <c r="A129" s="40"/>
      <c r="B129" s="41"/>
      <c r="C129" s="206" t="s">
        <v>267</v>
      </c>
      <c r="D129" s="206" t="s">
        <v>131</v>
      </c>
      <c r="E129" s="207" t="s">
        <v>247</v>
      </c>
      <c r="F129" s="208" t="s">
        <v>248</v>
      </c>
      <c r="G129" s="209" t="s">
        <v>243</v>
      </c>
      <c r="H129" s="210">
        <v>410</v>
      </c>
      <c r="I129" s="211"/>
      <c r="J129" s="212">
        <f>ROUND(I129*H129,2)</f>
        <v>0</v>
      </c>
      <c r="K129" s="208" t="s">
        <v>195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0.040000000000000001</v>
      </c>
      <c r="T129" s="216">
        <f>S129*H129</f>
        <v>16.399999999999999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145</v>
      </c>
      <c r="AT129" s="217" t="s">
        <v>131</v>
      </c>
      <c r="AU129" s="217" t="s">
        <v>79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145</v>
      </c>
      <c r="BM129" s="217" t="s">
        <v>729</v>
      </c>
    </row>
    <row r="130" s="2" customFormat="1">
      <c r="A130" s="40"/>
      <c r="B130" s="41"/>
      <c r="C130" s="42"/>
      <c r="D130" s="228" t="s">
        <v>197</v>
      </c>
      <c r="E130" s="42"/>
      <c r="F130" s="229" t="s">
        <v>250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197</v>
      </c>
      <c r="AU130" s="19" t="s">
        <v>79</v>
      </c>
    </row>
    <row r="131" s="2" customFormat="1" ht="24.15" customHeight="1">
      <c r="A131" s="40"/>
      <c r="B131" s="41"/>
      <c r="C131" s="206" t="s">
        <v>226</v>
      </c>
      <c r="D131" s="206" t="s">
        <v>131</v>
      </c>
      <c r="E131" s="207" t="s">
        <v>730</v>
      </c>
      <c r="F131" s="208" t="s">
        <v>731</v>
      </c>
      <c r="G131" s="209" t="s">
        <v>253</v>
      </c>
      <c r="H131" s="210">
        <v>711.64999999999998</v>
      </c>
      <c r="I131" s="211"/>
      <c r="J131" s="212">
        <f>ROUND(I131*H131,2)</f>
        <v>0</v>
      </c>
      <c r="K131" s="208" t="s">
        <v>195</v>
      </c>
      <c r="L131" s="46"/>
      <c r="M131" s="213" t="s">
        <v>19</v>
      </c>
      <c r="N131" s="214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145</v>
      </c>
      <c r="AT131" s="217" t="s">
        <v>131</v>
      </c>
      <c r="AU131" s="217" t="s">
        <v>79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145</v>
      </c>
      <c r="BM131" s="217" t="s">
        <v>732</v>
      </c>
    </row>
    <row r="132" s="2" customFormat="1">
      <c r="A132" s="40"/>
      <c r="B132" s="41"/>
      <c r="C132" s="42"/>
      <c r="D132" s="228" t="s">
        <v>197</v>
      </c>
      <c r="E132" s="42"/>
      <c r="F132" s="229" t="s">
        <v>733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197</v>
      </c>
      <c r="AU132" s="19" t="s">
        <v>79</v>
      </c>
    </row>
    <row r="133" s="14" customFormat="1">
      <c r="A133" s="14"/>
      <c r="B133" s="240"/>
      <c r="C133" s="241"/>
      <c r="D133" s="219" t="s">
        <v>224</v>
      </c>
      <c r="E133" s="242" t="s">
        <v>19</v>
      </c>
      <c r="F133" s="243" t="s">
        <v>734</v>
      </c>
      <c r="G133" s="241"/>
      <c r="H133" s="244">
        <v>711.64999999999998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224</v>
      </c>
      <c r="AU133" s="250" t="s">
        <v>79</v>
      </c>
      <c r="AV133" s="14" t="s">
        <v>79</v>
      </c>
      <c r="AW133" s="14" t="s">
        <v>31</v>
      </c>
      <c r="AX133" s="14" t="s">
        <v>77</v>
      </c>
      <c r="AY133" s="250" t="s">
        <v>128</v>
      </c>
    </row>
    <row r="134" s="2" customFormat="1" ht="33" customHeight="1">
      <c r="A134" s="40"/>
      <c r="B134" s="41"/>
      <c r="C134" s="206" t="s">
        <v>276</v>
      </c>
      <c r="D134" s="206" t="s">
        <v>131</v>
      </c>
      <c r="E134" s="207" t="s">
        <v>735</v>
      </c>
      <c r="F134" s="208" t="s">
        <v>736</v>
      </c>
      <c r="G134" s="209" t="s">
        <v>253</v>
      </c>
      <c r="H134" s="210">
        <v>2</v>
      </c>
      <c r="I134" s="211"/>
      <c r="J134" s="212">
        <f>ROUND(I134*H134,2)</f>
        <v>0</v>
      </c>
      <c r="K134" s="208" t="s">
        <v>195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145</v>
      </c>
      <c r="AT134" s="217" t="s">
        <v>131</v>
      </c>
      <c r="AU134" s="217" t="s">
        <v>79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145</v>
      </c>
      <c r="BM134" s="217" t="s">
        <v>737</v>
      </c>
    </row>
    <row r="135" s="2" customFormat="1">
      <c r="A135" s="40"/>
      <c r="B135" s="41"/>
      <c r="C135" s="42"/>
      <c r="D135" s="228" t="s">
        <v>197</v>
      </c>
      <c r="E135" s="42"/>
      <c r="F135" s="229" t="s">
        <v>738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197</v>
      </c>
      <c r="AU135" s="19" t="s">
        <v>79</v>
      </c>
    </row>
    <row r="136" s="2" customFormat="1" ht="24.15" customHeight="1">
      <c r="A136" s="40"/>
      <c r="B136" s="41"/>
      <c r="C136" s="206" t="s">
        <v>282</v>
      </c>
      <c r="D136" s="206" t="s">
        <v>131</v>
      </c>
      <c r="E136" s="207" t="s">
        <v>739</v>
      </c>
      <c r="F136" s="208" t="s">
        <v>740</v>
      </c>
      <c r="G136" s="209" t="s">
        <v>253</v>
      </c>
      <c r="H136" s="210">
        <v>134</v>
      </c>
      <c r="I136" s="211"/>
      <c r="J136" s="212">
        <f>ROUND(I136*H136,2)</f>
        <v>0</v>
      </c>
      <c r="K136" s="208" t="s">
        <v>195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145</v>
      </c>
      <c r="AT136" s="217" t="s">
        <v>131</v>
      </c>
      <c r="AU136" s="217" t="s">
        <v>79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145</v>
      </c>
      <c r="BM136" s="217" t="s">
        <v>741</v>
      </c>
    </row>
    <row r="137" s="2" customFormat="1">
      <c r="A137" s="40"/>
      <c r="B137" s="41"/>
      <c r="C137" s="42"/>
      <c r="D137" s="228" t="s">
        <v>197</v>
      </c>
      <c r="E137" s="42"/>
      <c r="F137" s="229" t="s">
        <v>742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197</v>
      </c>
      <c r="AU137" s="19" t="s">
        <v>79</v>
      </c>
    </row>
    <row r="138" s="14" customFormat="1">
      <c r="A138" s="14"/>
      <c r="B138" s="240"/>
      <c r="C138" s="241"/>
      <c r="D138" s="219" t="s">
        <v>224</v>
      </c>
      <c r="E138" s="242" t="s">
        <v>19</v>
      </c>
      <c r="F138" s="243" t="s">
        <v>743</v>
      </c>
      <c r="G138" s="241"/>
      <c r="H138" s="244">
        <v>134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224</v>
      </c>
      <c r="AU138" s="250" t="s">
        <v>79</v>
      </c>
      <c r="AV138" s="14" t="s">
        <v>79</v>
      </c>
      <c r="AW138" s="14" t="s">
        <v>31</v>
      </c>
      <c r="AX138" s="14" t="s">
        <v>77</v>
      </c>
      <c r="AY138" s="250" t="s">
        <v>128</v>
      </c>
    </row>
    <row r="139" s="2" customFormat="1" ht="24.15" customHeight="1">
      <c r="A139" s="40"/>
      <c r="B139" s="41"/>
      <c r="C139" s="206" t="s">
        <v>287</v>
      </c>
      <c r="D139" s="206" t="s">
        <v>131</v>
      </c>
      <c r="E139" s="207" t="s">
        <v>744</v>
      </c>
      <c r="F139" s="208" t="s">
        <v>745</v>
      </c>
      <c r="G139" s="209" t="s">
        <v>166</v>
      </c>
      <c r="H139" s="210">
        <v>2</v>
      </c>
      <c r="I139" s="211"/>
      <c r="J139" s="212">
        <f>ROUND(I139*H139,2)</f>
        <v>0</v>
      </c>
      <c r="K139" s="208" t="s">
        <v>195</v>
      </c>
      <c r="L139" s="46"/>
      <c r="M139" s="213" t="s">
        <v>19</v>
      </c>
      <c r="N139" s="214" t="s">
        <v>40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145</v>
      </c>
      <c r="AT139" s="217" t="s">
        <v>131</v>
      </c>
      <c r="AU139" s="217" t="s">
        <v>79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77</v>
      </c>
      <c r="BK139" s="218">
        <f>ROUND(I139*H139,2)</f>
        <v>0</v>
      </c>
      <c r="BL139" s="19" t="s">
        <v>145</v>
      </c>
      <c r="BM139" s="217" t="s">
        <v>746</v>
      </c>
    </row>
    <row r="140" s="2" customFormat="1">
      <c r="A140" s="40"/>
      <c r="B140" s="41"/>
      <c r="C140" s="42"/>
      <c r="D140" s="228" t="s">
        <v>197</v>
      </c>
      <c r="E140" s="42"/>
      <c r="F140" s="229" t="s">
        <v>747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197</v>
      </c>
      <c r="AU140" s="19" t="s">
        <v>79</v>
      </c>
    </row>
    <row r="141" s="2" customFormat="1" ht="24.15" customHeight="1">
      <c r="A141" s="40"/>
      <c r="B141" s="41"/>
      <c r="C141" s="206" t="s">
        <v>293</v>
      </c>
      <c r="D141" s="206" t="s">
        <v>131</v>
      </c>
      <c r="E141" s="207" t="s">
        <v>748</v>
      </c>
      <c r="F141" s="208" t="s">
        <v>749</v>
      </c>
      <c r="G141" s="209" t="s">
        <v>166</v>
      </c>
      <c r="H141" s="210">
        <v>2</v>
      </c>
      <c r="I141" s="211"/>
      <c r="J141" s="212">
        <f>ROUND(I141*H141,2)</f>
        <v>0</v>
      </c>
      <c r="K141" s="208" t="s">
        <v>195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145</v>
      </c>
      <c r="AT141" s="217" t="s">
        <v>131</v>
      </c>
      <c r="AU141" s="217" t="s">
        <v>79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145</v>
      </c>
      <c r="BM141" s="217" t="s">
        <v>750</v>
      </c>
    </row>
    <row r="142" s="2" customFormat="1">
      <c r="A142" s="40"/>
      <c r="B142" s="41"/>
      <c r="C142" s="42"/>
      <c r="D142" s="228" t="s">
        <v>197</v>
      </c>
      <c r="E142" s="42"/>
      <c r="F142" s="229" t="s">
        <v>751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197</v>
      </c>
      <c r="AU142" s="19" t="s">
        <v>79</v>
      </c>
    </row>
    <row r="143" s="2" customFormat="1" ht="24.15" customHeight="1">
      <c r="A143" s="40"/>
      <c r="B143" s="41"/>
      <c r="C143" s="206" t="s">
        <v>7</v>
      </c>
      <c r="D143" s="206" t="s">
        <v>131</v>
      </c>
      <c r="E143" s="207" t="s">
        <v>263</v>
      </c>
      <c r="F143" s="208" t="s">
        <v>264</v>
      </c>
      <c r="G143" s="209" t="s">
        <v>166</v>
      </c>
      <c r="H143" s="210">
        <v>1</v>
      </c>
      <c r="I143" s="211"/>
      <c r="J143" s="212">
        <f>ROUND(I143*H143,2)</f>
        <v>0</v>
      </c>
      <c r="K143" s="208" t="s">
        <v>195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145</v>
      </c>
      <c r="AT143" s="217" t="s">
        <v>131</v>
      </c>
      <c r="AU143" s="217" t="s">
        <v>79</v>
      </c>
      <c r="AY143" s="19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145</v>
      </c>
      <c r="BM143" s="217" t="s">
        <v>752</v>
      </c>
    </row>
    <row r="144" s="2" customFormat="1">
      <c r="A144" s="40"/>
      <c r="B144" s="41"/>
      <c r="C144" s="42"/>
      <c r="D144" s="228" t="s">
        <v>197</v>
      </c>
      <c r="E144" s="42"/>
      <c r="F144" s="229" t="s">
        <v>266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197</v>
      </c>
      <c r="AU144" s="19" t="s">
        <v>79</v>
      </c>
    </row>
    <row r="145" s="2" customFormat="1" ht="24.15" customHeight="1">
      <c r="A145" s="40"/>
      <c r="B145" s="41"/>
      <c r="C145" s="206" t="s">
        <v>304</v>
      </c>
      <c r="D145" s="206" t="s">
        <v>131</v>
      </c>
      <c r="E145" s="207" t="s">
        <v>268</v>
      </c>
      <c r="F145" s="208" t="s">
        <v>269</v>
      </c>
      <c r="G145" s="209" t="s">
        <v>166</v>
      </c>
      <c r="H145" s="210">
        <v>1</v>
      </c>
      <c r="I145" s="211"/>
      <c r="J145" s="212">
        <f>ROUND(I145*H145,2)</f>
        <v>0</v>
      </c>
      <c r="K145" s="208" t="s">
        <v>195</v>
      </c>
      <c r="L145" s="46"/>
      <c r="M145" s="213" t="s">
        <v>19</v>
      </c>
      <c r="N145" s="214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145</v>
      </c>
      <c r="AT145" s="217" t="s">
        <v>131</v>
      </c>
      <c r="AU145" s="217" t="s">
        <v>79</v>
      </c>
      <c r="AY145" s="19" t="s">
        <v>128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145</v>
      </c>
      <c r="BM145" s="217" t="s">
        <v>753</v>
      </c>
    </row>
    <row r="146" s="2" customFormat="1">
      <c r="A146" s="40"/>
      <c r="B146" s="41"/>
      <c r="C146" s="42"/>
      <c r="D146" s="228" t="s">
        <v>197</v>
      </c>
      <c r="E146" s="42"/>
      <c r="F146" s="229" t="s">
        <v>271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197</v>
      </c>
      <c r="AU146" s="19" t="s">
        <v>79</v>
      </c>
    </row>
    <row r="147" s="14" customFormat="1">
      <c r="A147" s="14"/>
      <c r="B147" s="240"/>
      <c r="C147" s="241"/>
      <c r="D147" s="219" t="s">
        <v>224</v>
      </c>
      <c r="E147" s="242" t="s">
        <v>19</v>
      </c>
      <c r="F147" s="243" t="s">
        <v>77</v>
      </c>
      <c r="G147" s="241"/>
      <c r="H147" s="244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224</v>
      </c>
      <c r="AU147" s="250" t="s">
        <v>79</v>
      </c>
      <c r="AV147" s="14" t="s">
        <v>79</v>
      </c>
      <c r="AW147" s="14" t="s">
        <v>31</v>
      </c>
      <c r="AX147" s="14" t="s">
        <v>77</v>
      </c>
      <c r="AY147" s="250" t="s">
        <v>128</v>
      </c>
    </row>
    <row r="148" s="2" customFormat="1" ht="24.15" customHeight="1">
      <c r="A148" s="40"/>
      <c r="B148" s="41"/>
      <c r="C148" s="206" t="s">
        <v>309</v>
      </c>
      <c r="D148" s="206" t="s">
        <v>131</v>
      </c>
      <c r="E148" s="207" t="s">
        <v>272</v>
      </c>
      <c r="F148" s="208" t="s">
        <v>273</v>
      </c>
      <c r="G148" s="209" t="s">
        <v>166</v>
      </c>
      <c r="H148" s="210">
        <v>1</v>
      </c>
      <c r="I148" s="211"/>
      <c r="J148" s="212">
        <f>ROUND(I148*H148,2)</f>
        <v>0</v>
      </c>
      <c r="K148" s="208" t="s">
        <v>195</v>
      </c>
      <c r="L148" s="46"/>
      <c r="M148" s="213" t="s">
        <v>19</v>
      </c>
      <c r="N148" s="214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145</v>
      </c>
      <c r="AT148" s="217" t="s">
        <v>131</v>
      </c>
      <c r="AU148" s="217" t="s">
        <v>79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145</v>
      </c>
      <c r="BM148" s="217" t="s">
        <v>754</v>
      </c>
    </row>
    <row r="149" s="2" customFormat="1">
      <c r="A149" s="40"/>
      <c r="B149" s="41"/>
      <c r="C149" s="42"/>
      <c r="D149" s="228" t="s">
        <v>197</v>
      </c>
      <c r="E149" s="42"/>
      <c r="F149" s="229" t="s">
        <v>275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197</v>
      </c>
      <c r="AU149" s="19" t="s">
        <v>79</v>
      </c>
    </row>
    <row r="150" s="2" customFormat="1" ht="37.8" customHeight="1">
      <c r="A150" s="40"/>
      <c r="B150" s="41"/>
      <c r="C150" s="206" t="s">
        <v>316</v>
      </c>
      <c r="D150" s="206" t="s">
        <v>131</v>
      </c>
      <c r="E150" s="207" t="s">
        <v>277</v>
      </c>
      <c r="F150" s="208" t="s">
        <v>278</v>
      </c>
      <c r="G150" s="209" t="s">
        <v>166</v>
      </c>
      <c r="H150" s="210">
        <v>19</v>
      </c>
      <c r="I150" s="211"/>
      <c r="J150" s="212">
        <f>ROUND(I150*H150,2)</f>
        <v>0</v>
      </c>
      <c r="K150" s="208" t="s">
        <v>195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145</v>
      </c>
      <c r="AT150" s="217" t="s">
        <v>131</v>
      </c>
      <c r="AU150" s="217" t="s">
        <v>79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145</v>
      </c>
      <c r="BM150" s="217" t="s">
        <v>755</v>
      </c>
    </row>
    <row r="151" s="2" customFormat="1">
      <c r="A151" s="40"/>
      <c r="B151" s="41"/>
      <c r="C151" s="42"/>
      <c r="D151" s="228" t="s">
        <v>197</v>
      </c>
      <c r="E151" s="42"/>
      <c r="F151" s="229" t="s">
        <v>280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197</v>
      </c>
      <c r="AU151" s="19" t="s">
        <v>79</v>
      </c>
    </row>
    <row r="152" s="14" customFormat="1">
      <c r="A152" s="14"/>
      <c r="B152" s="240"/>
      <c r="C152" s="241"/>
      <c r="D152" s="219" t="s">
        <v>224</v>
      </c>
      <c r="E152" s="242" t="s">
        <v>19</v>
      </c>
      <c r="F152" s="243" t="s">
        <v>77</v>
      </c>
      <c r="G152" s="241"/>
      <c r="H152" s="244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224</v>
      </c>
      <c r="AU152" s="250" t="s">
        <v>79</v>
      </c>
      <c r="AV152" s="14" t="s">
        <v>79</v>
      </c>
      <c r="AW152" s="14" t="s">
        <v>31</v>
      </c>
      <c r="AX152" s="14" t="s">
        <v>77</v>
      </c>
      <c r="AY152" s="250" t="s">
        <v>128</v>
      </c>
    </row>
    <row r="153" s="14" customFormat="1">
      <c r="A153" s="14"/>
      <c r="B153" s="240"/>
      <c r="C153" s="241"/>
      <c r="D153" s="219" t="s">
        <v>224</v>
      </c>
      <c r="E153" s="241"/>
      <c r="F153" s="243" t="s">
        <v>756</v>
      </c>
      <c r="G153" s="241"/>
      <c r="H153" s="244">
        <v>19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224</v>
      </c>
      <c r="AU153" s="250" t="s">
        <v>79</v>
      </c>
      <c r="AV153" s="14" t="s">
        <v>79</v>
      </c>
      <c r="AW153" s="14" t="s">
        <v>4</v>
      </c>
      <c r="AX153" s="14" t="s">
        <v>77</v>
      </c>
      <c r="AY153" s="250" t="s">
        <v>128</v>
      </c>
    </row>
    <row r="154" s="2" customFormat="1" ht="33" customHeight="1">
      <c r="A154" s="40"/>
      <c r="B154" s="41"/>
      <c r="C154" s="206" t="s">
        <v>322</v>
      </c>
      <c r="D154" s="206" t="s">
        <v>131</v>
      </c>
      <c r="E154" s="207" t="s">
        <v>757</v>
      </c>
      <c r="F154" s="208" t="s">
        <v>758</v>
      </c>
      <c r="G154" s="209" t="s">
        <v>166</v>
      </c>
      <c r="H154" s="210">
        <v>38</v>
      </c>
      <c r="I154" s="211"/>
      <c r="J154" s="212">
        <f>ROUND(I154*H154,2)</f>
        <v>0</v>
      </c>
      <c r="K154" s="208" t="s">
        <v>195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145</v>
      </c>
      <c r="AT154" s="217" t="s">
        <v>131</v>
      </c>
      <c r="AU154" s="217" t="s">
        <v>79</v>
      </c>
      <c r="AY154" s="19" t="s">
        <v>128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145</v>
      </c>
      <c r="BM154" s="217" t="s">
        <v>759</v>
      </c>
    </row>
    <row r="155" s="2" customFormat="1">
      <c r="A155" s="40"/>
      <c r="B155" s="41"/>
      <c r="C155" s="42"/>
      <c r="D155" s="228" t="s">
        <v>197</v>
      </c>
      <c r="E155" s="42"/>
      <c r="F155" s="229" t="s">
        <v>760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197</v>
      </c>
      <c r="AU155" s="19" t="s">
        <v>79</v>
      </c>
    </row>
    <row r="156" s="14" customFormat="1">
      <c r="A156" s="14"/>
      <c r="B156" s="240"/>
      <c r="C156" s="241"/>
      <c r="D156" s="219" t="s">
        <v>224</v>
      </c>
      <c r="E156" s="241"/>
      <c r="F156" s="243" t="s">
        <v>281</v>
      </c>
      <c r="G156" s="241"/>
      <c r="H156" s="244">
        <v>38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224</v>
      </c>
      <c r="AU156" s="250" t="s">
        <v>79</v>
      </c>
      <c r="AV156" s="14" t="s">
        <v>79</v>
      </c>
      <c r="AW156" s="14" t="s">
        <v>4</v>
      </c>
      <c r="AX156" s="14" t="s">
        <v>77</v>
      </c>
      <c r="AY156" s="250" t="s">
        <v>128</v>
      </c>
    </row>
    <row r="157" s="2" customFormat="1" ht="37.8" customHeight="1">
      <c r="A157" s="40"/>
      <c r="B157" s="41"/>
      <c r="C157" s="206" t="s">
        <v>327</v>
      </c>
      <c r="D157" s="206" t="s">
        <v>131</v>
      </c>
      <c r="E157" s="207" t="s">
        <v>283</v>
      </c>
      <c r="F157" s="208" t="s">
        <v>284</v>
      </c>
      <c r="G157" s="209" t="s">
        <v>166</v>
      </c>
      <c r="H157" s="210">
        <v>19</v>
      </c>
      <c r="I157" s="211"/>
      <c r="J157" s="212">
        <f>ROUND(I157*H157,2)</f>
        <v>0</v>
      </c>
      <c r="K157" s="208" t="s">
        <v>195</v>
      </c>
      <c r="L157" s="46"/>
      <c r="M157" s="213" t="s">
        <v>19</v>
      </c>
      <c r="N157" s="214" t="s">
        <v>40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145</v>
      </c>
      <c r="AT157" s="217" t="s">
        <v>131</v>
      </c>
      <c r="AU157" s="217" t="s">
        <v>79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145</v>
      </c>
      <c r="BM157" s="217" t="s">
        <v>761</v>
      </c>
    </row>
    <row r="158" s="2" customFormat="1">
      <c r="A158" s="40"/>
      <c r="B158" s="41"/>
      <c r="C158" s="42"/>
      <c r="D158" s="228" t="s">
        <v>197</v>
      </c>
      <c r="E158" s="42"/>
      <c r="F158" s="229" t="s">
        <v>286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197</v>
      </c>
      <c r="AU158" s="19" t="s">
        <v>79</v>
      </c>
    </row>
    <row r="159" s="14" customFormat="1">
      <c r="A159" s="14"/>
      <c r="B159" s="240"/>
      <c r="C159" s="241"/>
      <c r="D159" s="219" t="s">
        <v>224</v>
      </c>
      <c r="E159" s="241"/>
      <c r="F159" s="243" t="s">
        <v>756</v>
      </c>
      <c r="G159" s="241"/>
      <c r="H159" s="244">
        <v>19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224</v>
      </c>
      <c r="AU159" s="250" t="s">
        <v>79</v>
      </c>
      <c r="AV159" s="14" t="s">
        <v>79</v>
      </c>
      <c r="AW159" s="14" t="s">
        <v>4</v>
      </c>
      <c r="AX159" s="14" t="s">
        <v>77</v>
      </c>
      <c r="AY159" s="250" t="s">
        <v>128</v>
      </c>
    </row>
    <row r="160" s="2" customFormat="1" ht="33" customHeight="1">
      <c r="A160" s="40"/>
      <c r="B160" s="41"/>
      <c r="C160" s="206" t="s">
        <v>332</v>
      </c>
      <c r="D160" s="206" t="s">
        <v>131</v>
      </c>
      <c r="E160" s="207" t="s">
        <v>762</v>
      </c>
      <c r="F160" s="208" t="s">
        <v>763</v>
      </c>
      <c r="G160" s="209" t="s">
        <v>166</v>
      </c>
      <c r="H160" s="210">
        <v>58</v>
      </c>
      <c r="I160" s="211"/>
      <c r="J160" s="212">
        <f>ROUND(I160*H160,2)</f>
        <v>0</v>
      </c>
      <c r="K160" s="208" t="s">
        <v>195</v>
      </c>
      <c r="L160" s="46"/>
      <c r="M160" s="213" t="s">
        <v>19</v>
      </c>
      <c r="N160" s="214" t="s">
        <v>40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145</v>
      </c>
      <c r="AT160" s="217" t="s">
        <v>131</v>
      </c>
      <c r="AU160" s="217" t="s">
        <v>79</v>
      </c>
      <c r="AY160" s="19" t="s">
        <v>128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77</v>
      </c>
      <c r="BK160" s="218">
        <f>ROUND(I160*H160,2)</f>
        <v>0</v>
      </c>
      <c r="BL160" s="19" t="s">
        <v>145</v>
      </c>
      <c r="BM160" s="217" t="s">
        <v>764</v>
      </c>
    </row>
    <row r="161" s="2" customFormat="1">
      <c r="A161" s="40"/>
      <c r="B161" s="41"/>
      <c r="C161" s="42"/>
      <c r="D161" s="228" t="s">
        <v>197</v>
      </c>
      <c r="E161" s="42"/>
      <c r="F161" s="229" t="s">
        <v>765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197</v>
      </c>
      <c r="AU161" s="19" t="s">
        <v>79</v>
      </c>
    </row>
    <row r="162" s="14" customFormat="1">
      <c r="A162" s="14"/>
      <c r="B162" s="240"/>
      <c r="C162" s="241"/>
      <c r="D162" s="219" t="s">
        <v>224</v>
      </c>
      <c r="E162" s="241"/>
      <c r="F162" s="243" t="s">
        <v>292</v>
      </c>
      <c r="G162" s="241"/>
      <c r="H162" s="244">
        <v>58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224</v>
      </c>
      <c r="AU162" s="250" t="s">
        <v>79</v>
      </c>
      <c r="AV162" s="14" t="s">
        <v>79</v>
      </c>
      <c r="AW162" s="14" t="s">
        <v>4</v>
      </c>
      <c r="AX162" s="14" t="s">
        <v>77</v>
      </c>
      <c r="AY162" s="250" t="s">
        <v>128</v>
      </c>
    </row>
    <row r="163" s="2" customFormat="1" ht="33" customHeight="1">
      <c r="A163" s="40"/>
      <c r="B163" s="41"/>
      <c r="C163" s="206" t="s">
        <v>337</v>
      </c>
      <c r="D163" s="206" t="s">
        <v>131</v>
      </c>
      <c r="E163" s="207" t="s">
        <v>288</v>
      </c>
      <c r="F163" s="208" t="s">
        <v>289</v>
      </c>
      <c r="G163" s="209" t="s">
        <v>166</v>
      </c>
      <c r="H163" s="210">
        <v>29</v>
      </c>
      <c r="I163" s="211"/>
      <c r="J163" s="212">
        <f>ROUND(I163*H163,2)</f>
        <v>0</v>
      </c>
      <c r="K163" s="208" t="s">
        <v>195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145</v>
      </c>
      <c r="AT163" s="217" t="s">
        <v>131</v>
      </c>
      <c r="AU163" s="217" t="s">
        <v>79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145</v>
      </c>
      <c r="BM163" s="217" t="s">
        <v>766</v>
      </c>
    </row>
    <row r="164" s="2" customFormat="1">
      <c r="A164" s="40"/>
      <c r="B164" s="41"/>
      <c r="C164" s="42"/>
      <c r="D164" s="228" t="s">
        <v>197</v>
      </c>
      <c r="E164" s="42"/>
      <c r="F164" s="229" t="s">
        <v>291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197</v>
      </c>
      <c r="AU164" s="19" t="s">
        <v>79</v>
      </c>
    </row>
    <row r="165" s="14" customFormat="1">
      <c r="A165" s="14"/>
      <c r="B165" s="240"/>
      <c r="C165" s="241"/>
      <c r="D165" s="219" t="s">
        <v>224</v>
      </c>
      <c r="E165" s="241"/>
      <c r="F165" s="243" t="s">
        <v>767</v>
      </c>
      <c r="G165" s="241"/>
      <c r="H165" s="244">
        <v>29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224</v>
      </c>
      <c r="AU165" s="250" t="s">
        <v>79</v>
      </c>
      <c r="AV165" s="14" t="s">
        <v>79</v>
      </c>
      <c r="AW165" s="14" t="s">
        <v>4</v>
      </c>
      <c r="AX165" s="14" t="s">
        <v>77</v>
      </c>
      <c r="AY165" s="250" t="s">
        <v>128</v>
      </c>
    </row>
    <row r="166" s="2" customFormat="1" ht="24.15" customHeight="1">
      <c r="A166" s="40"/>
      <c r="B166" s="41"/>
      <c r="C166" s="206" t="s">
        <v>343</v>
      </c>
      <c r="D166" s="206" t="s">
        <v>131</v>
      </c>
      <c r="E166" s="207" t="s">
        <v>305</v>
      </c>
      <c r="F166" s="208" t="s">
        <v>306</v>
      </c>
      <c r="G166" s="209" t="s">
        <v>253</v>
      </c>
      <c r="H166" s="210">
        <v>67</v>
      </c>
      <c r="I166" s="211"/>
      <c r="J166" s="212">
        <f>ROUND(I166*H166,2)</f>
        <v>0</v>
      </c>
      <c r="K166" s="208" t="s">
        <v>195</v>
      </c>
      <c r="L166" s="46"/>
      <c r="M166" s="213" t="s">
        <v>19</v>
      </c>
      <c r="N166" s="214" t="s">
        <v>40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145</v>
      </c>
      <c r="AT166" s="217" t="s">
        <v>131</v>
      </c>
      <c r="AU166" s="217" t="s">
        <v>79</v>
      </c>
      <c r="AY166" s="19" t="s">
        <v>128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145</v>
      </c>
      <c r="BM166" s="217" t="s">
        <v>768</v>
      </c>
    </row>
    <row r="167" s="2" customFormat="1">
      <c r="A167" s="40"/>
      <c r="B167" s="41"/>
      <c r="C167" s="42"/>
      <c r="D167" s="228" t="s">
        <v>197</v>
      </c>
      <c r="E167" s="42"/>
      <c r="F167" s="229" t="s">
        <v>308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197</v>
      </c>
      <c r="AU167" s="19" t="s">
        <v>79</v>
      </c>
    </row>
    <row r="168" s="2" customFormat="1" ht="16.5" customHeight="1">
      <c r="A168" s="40"/>
      <c r="B168" s="41"/>
      <c r="C168" s="251" t="s">
        <v>349</v>
      </c>
      <c r="D168" s="251" t="s">
        <v>310</v>
      </c>
      <c r="E168" s="252" t="s">
        <v>311</v>
      </c>
      <c r="F168" s="253" t="s">
        <v>312</v>
      </c>
      <c r="G168" s="254" t="s">
        <v>313</v>
      </c>
      <c r="H168" s="255">
        <v>134</v>
      </c>
      <c r="I168" s="256"/>
      <c r="J168" s="257">
        <f>ROUND(I168*H168,2)</f>
        <v>0</v>
      </c>
      <c r="K168" s="253" t="s">
        <v>195</v>
      </c>
      <c r="L168" s="258"/>
      <c r="M168" s="259" t="s">
        <v>19</v>
      </c>
      <c r="N168" s="260" t="s">
        <v>40</v>
      </c>
      <c r="O168" s="86"/>
      <c r="P168" s="215">
        <f>O168*H168</f>
        <v>0</v>
      </c>
      <c r="Q168" s="215">
        <v>1</v>
      </c>
      <c r="R168" s="215">
        <f>Q168*H168</f>
        <v>134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163</v>
      </c>
      <c r="AT168" s="217" t="s">
        <v>310</v>
      </c>
      <c r="AU168" s="217" t="s">
        <v>79</v>
      </c>
      <c r="AY168" s="19" t="s">
        <v>128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145</v>
      </c>
      <c r="BM168" s="217" t="s">
        <v>769</v>
      </c>
    </row>
    <row r="169" s="14" customFormat="1">
      <c r="A169" s="14"/>
      <c r="B169" s="240"/>
      <c r="C169" s="241"/>
      <c r="D169" s="219" t="s">
        <v>224</v>
      </c>
      <c r="E169" s="241"/>
      <c r="F169" s="243" t="s">
        <v>770</v>
      </c>
      <c r="G169" s="241"/>
      <c r="H169" s="244">
        <v>134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224</v>
      </c>
      <c r="AU169" s="250" t="s">
        <v>79</v>
      </c>
      <c r="AV169" s="14" t="s">
        <v>79</v>
      </c>
      <c r="AW169" s="14" t="s">
        <v>4</v>
      </c>
      <c r="AX169" s="14" t="s">
        <v>77</v>
      </c>
      <c r="AY169" s="250" t="s">
        <v>128</v>
      </c>
    </row>
    <row r="170" s="2" customFormat="1" ht="37.8" customHeight="1">
      <c r="A170" s="40"/>
      <c r="B170" s="41"/>
      <c r="C170" s="206" t="s">
        <v>355</v>
      </c>
      <c r="D170" s="206" t="s">
        <v>131</v>
      </c>
      <c r="E170" s="207" t="s">
        <v>317</v>
      </c>
      <c r="F170" s="208" t="s">
        <v>318</v>
      </c>
      <c r="G170" s="209" t="s">
        <v>253</v>
      </c>
      <c r="H170" s="210">
        <v>23.449999999999999</v>
      </c>
      <c r="I170" s="211"/>
      <c r="J170" s="212">
        <f>ROUND(I170*H170,2)</f>
        <v>0</v>
      </c>
      <c r="K170" s="208" t="s">
        <v>195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145</v>
      </c>
      <c r="AT170" s="217" t="s">
        <v>131</v>
      </c>
      <c r="AU170" s="217" t="s">
        <v>79</v>
      </c>
      <c r="AY170" s="19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145</v>
      </c>
      <c r="BM170" s="217" t="s">
        <v>771</v>
      </c>
    </row>
    <row r="171" s="2" customFormat="1">
      <c r="A171" s="40"/>
      <c r="B171" s="41"/>
      <c r="C171" s="42"/>
      <c r="D171" s="228" t="s">
        <v>197</v>
      </c>
      <c r="E171" s="42"/>
      <c r="F171" s="229" t="s">
        <v>320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197</v>
      </c>
      <c r="AU171" s="19" t="s">
        <v>79</v>
      </c>
    </row>
    <row r="172" s="14" customFormat="1">
      <c r="A172" s="14"/>
      <c r="B172" s="240"/>
      <c r="C172" s="241"/>
      <c r="D172" s="219" t="s">
        <v>224</v>
      </c>
      <c r="E172" s="242" t="s">
        <v>19</v>
      </c>
      <c r="F172" s="243" t="s">
        <v>772</v>
      </c>
      <c r="G172" s="241"/>
      <c r="H172" s="244">
        <v>23.449999999999999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224</v>
      </c>
      <c r="AU172" s="250" t="s">
        <v>79</v>
      </c>
      <c r="AV172" s="14" t="s">
        <v>79</v>
      </c>
      <c r="AW172" s="14" t="s">
        <v>31</v>
      </c>
      <c r="AX172" s="14" t="s">
        <v>77</v>
      </c>
      <c r="AY172" s="250" t="s">
        <v>128</v>
      </c>
    </row>
    <row r="173" s="2" customFormat="1" ht="16.5" customHeight="1">
      <c r="A173" s="40"/>
      <c r="B173" s="41"/>
      <c r="C173" s="251" t="s">
        <v>360</v>
      </c>
      <c r="D173" s="251" t="s">
        <v>310</v>
      </c>
      <c r="E173" s="252" t="s">
        <v>323</v>
      </c>
      <c r="F173" s="253" t="s">
        <v>324</v>
      </c>
      <c r="G173" s="254" t="s">
        <v>313</v>
      </c>
      <c r="H173" s="255">
        <v>46.899999999999999</v>
      </c>
      <c r="I173" s="256"/>
      <c r="J173" s="257">
        <f>ROUND(I173*H173,2)</f>
        <v>0</v>
      </c>
      <c r="K173" s="253" t="s">
        <v>195</v>
      </c>
      <c r="L173" s="258"/>
      <c r="M173" s="259" t="s">
        <v>19</v>
      </c>
      <c r="N173" s="260" t="s">
        <v>40</v>
      </c>
      <c r="O173" s="86"/>
      <c r="P173" s="215">
        <f>O173*H173</f>
        <v>0</v>
      </c>
      <c r="Q173" s="215">
        <v>1</v>
      </c>
      <c r="R173" s="215">
        <f>Q173*H173</f>
        <v>46.899999999999999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163</v>
      </c>
      <c r="AT173" s="217" t="s">
        <v>310</v>
      </c>
      <c r="AU173" s="217" t="s">
        <v>79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145</v>
      </c>
      <c r="BM173" s="217" t="s">
        <v>773</v>
      </c>
    </row>
    <row r="174" s="14" customFormat="1">
      <c r="A174" s="14"/>
      <c r="B174" s="240"/>
      <c r="C174" s="241"/>
      <c r="D174" s="219" t="s">
        <v>224</v>
      </c>
      <c r="E174" s="241"/>
      <c r="F174" s="243" t="s">
        <v>774</v>
      </c>
      <c r="G174" s="241"/>
      <c r="H174" s="244">
        <v>46.899999999999999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224</v>
      </c>
      <c r="AU174" s="250" t="s">
        <v>79</v>
      </c>
      <c r="AV174" s="14" t="s">
        <v>79</v>
      </c>
      <c r="AW174" s="14" t="s">
        <v>4</v>
      </c>
      <c r="AX174" s="14" t="s">
        <v>77</v>
      </c>
      <c r="AY174" s="250" t="s">
        <v>128</v>
      </c>
    </row>
    <row r="175" s="2" customFormat="1" ht="24.15" customHeight="1">
      <c r="A175" s="40"/>
      <c r="B175" s="41"/>
      <c r="C175" s="206" t="s">
        <v>365</v>
      </c>
      <c r="D175" s="206" t="s">
        <v>131</v>
      </c>
      <c r="E175" s="207" t="s">
        <v>775</v>
      </c>
      <c r="F175" s="208" t="s">
        <v>776</v>
      </c>
      <c r="G175" s="209" t="s">
        <v>209</v>
      </c>
      <c r="H175" s="210">
        <v>1200</v>
      </c>
      <c r="I175" s="211"/>
      <c r="J175" s="212">
        <f>ROUND(I175*H175,2)</f>
        <v>0</v>
      </c>
      <c r="K175" s="208" t="s">
        <v>195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145</v>
      </c>
      <c r="AT175" s="217" t="s">
        <v>131</v>
      </c>
      <c r="AU175" s="217" t="s">
        <v>79</v>
      </c>
      <c r="AY175" s="19" t="s">
        <v>128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145</v>
      </c>
      <c r="BM175" s="217" t="s">
        <v>777</v>
      </c>
    </row>
    <row r="176" s="2" customFormat="1">
      <c r="A176" s="40"/>
      <c r="B176" s="41"/>
      <c r="C176" s="42"/>
      <c r="D176" s="228" t="s">
        <v>197</v>
      </c>
      <c r="E176" s="42"/>
      <c r="F176" s="229" t="s">
        <v>778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197</v>
      </c>
      <c r="AU176" s="19" t="s">
        <v>79</v>
      </c>
    </row>
    <row r="177" s="2" customFormat="1" ht="16.5" customHeight="1">
      <c r="A177" s="40"/>
      <c r="B177" s="41"/>
      <c r="C177" s="251" t="s">
        <v>371</v>
      </c>
      <c r="D177" s="251" t="s">
        <v>310</v>
      </c>
      <c r="E177" s="252" t="s">
        <v>779</v>
      </c>
      <c r="F177" s="253" t="s">
        <v>780</v>
      </c>
      <c r="G177" s="254" t="s">
        <v>313</v>
      </c>
      <c r="H177" s="255">
        <v>216</v>
      </c>
      <c r="I177" s="256"/>
      <c r="J177" s="257">
        <f>ROUND(I177*H177,2)</f>
        <v>0</v>
      </c>
      <c r="K177" s="253" t="s">
        <v>195</v>
      </c>
      <c r="L177" s="258"/>
      <c r="M177" s="259" t="s">
        <v>19</v>
      </c>
      <c r="N177" s="260" t="s">
        <v>40</v>
      </c>
      <c r="O177" s="86"/>
      <c r="P177" s="215">
        <f>O177*H177</f>
        <v>0</v>
      </c>
      <c r="Q177" s="215">
        <v>1</v>
      </c>
      <c r="R177" s="215">
        <f>Q177*H177</f>
        <v>216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163</v>
      </c>
      <c r="AT177" s="217" t="s">
        <v>310</v>
      </c>
      <c r="AU177" s="217" t="s">
        <v>79</v>
      </c>
      <c r="AY177" s="19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145</v>
      </c>
      <c r="BM177" s="217" t="s">
        <v>781</v>
      </c>
    </row>
    <row r="178" s="14" customFormat="1">
      <c r="A178" s="14"/>
      <c r="B178" s="240"/>
      <c r="C178" s="241"/>
      <c r="D178" s="219" t="s">
        <v>224</v>
      </c>
      <c r="E178" s="241"/>
      <c r="F178" s="243" t="s">
        <v>782</v>
      </c>
      <c r="G178" s="241"/>
      <c r="H178" s="244">
        <v>216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224</v>
      </c>
      <c r="AU178" s="250" t="s">
        <v>79</v>
      </c>
      <c r="AV178" s="14" t="s">
        <v>79</v>
      </c>
      <c r="AW178" s="14" t="s">
        <v>4</v>
      </c>
      <c r="AX178" s="14" t="s">
        <v>77</v>
      </c>
      <c r="AY178" s="250" t="s">
        <v>128</v>
      </c>
    </row>
    <row r="179" s="2" customFormat="1" ht="24.15" customHeight="1">
      <c r="A179" s="40"/>
      <c r="B179" s="41"/>
      <c r="C179" s="206" t="s">
        <v>376</v>
      </c>
      <c r="D179" s="206" t="s">
        <v>131</v>
      </c>
      <c r="E179" s="207" t="s">
        <v>783</v>
      </c>
      <c r="F179" s="208" t="s">
        <v>784</v>
      </c>
      <c r="G179" s="209" t="s">
        <v>209</v>
      </c>
      <c r="H179" s="210">
        <v>1200</v>
      </c>
      <c r="I179" s="211"/>
      <c r="J179" s="212">
        <f>ROUND(I179*H179,2)</f>
        <v>0</v>
      </c>
      <c r="K179" s="208" t="s">
        <v>195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145</v>
      </c>
      <c r="AT179" s="217" t="s">
        <v>131</v>
      </c>
      <c r="AU179" s="217" t="s">
        <v>79</v>
      </c>
      <c r="AY179" s="19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145</v>
      </c>
      <c r="BM179" s="217" t="s">
        <v>785</v>
      </c>
    </row>
    <row r="180" s="2" customFormat="1">
      <c r="A180" s="40"/>
      <c r="B180" s="41"/>
      <c r="C180" s="42"/>
      <c r="D180" s="228" t="s">
        <v>197</v>
      </c>
      <c r="E180" s="42"/>
      <c r="F180" s="229" t="s">
        <v>786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197</v>
      </c>
      <c r="AU180" s="19" t="s">
        <v>79</v>
      </c>
    </row>
    <row r="181" s="2" customFormat="1" ht="16.5" customHeight="1">
      <c r="A181" s="40"/>
      <c r="B181" s="41"/>
      <c r="C181" s="251" t="s">
        <v>381</v>
      </c>
      <c r="D181" s="251" t="s">
        <v>310</v>
      </c>
      <c r="E181" s="252" t="s">
        <v>787</v>
      </c>
      <c r="F181" s="253" t="s">
        <v>788</v>
      </c>
      <c r="G181" s="254" t="s">
        <v>789</v>
      </c>
      <c r="H181" s="255">
        <v>24</v>
      </c>
      <c r="I181" s="256"/>
      <c r="J181" s="257">
        <f>ROUND(I181*H181,2)</f>
        <v>0</v>
      </c>
      <c r="K181" s="253" t="s">
        <v>195</v>
      </c>
      <c r="L181" s="258"/>
      <c r="M181" s="259" t="s">
        <v>19</v>
      </c>
      <c r="N181" s="260" t="s">
        <v>40</v>
      </c>
      <c r="O181" s="86"/>
      <c r="P181" s="215">
        <f>O181*H181</f>
        <v>0</v>
      </c>
      <c r="Q181" s="215">
        <v>0.001</v>
      </c>
      <c r="R181" s="215">
        <f>Q181*H181</f>
        <v>0.024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163</v>
      </c>
      <c r="AT181" s="217" t="s">
        <v>310</v>
      </c>
      <c r="AU181" s="217" t="s">
        <v>79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145</v>
      </c>
      <c r="BM181" s="217" t="s">
        <v>790</v>
      </c>
    </row>
    <row r="182" s="14" customFormat="1">
      <c r="A182" s="14"/>
      <c r="B182" s="240"/>
      <c r="C182" s="241"/>
      <c r="D182" s="219" t="s">
        <v>224</v>
      </c>
      <c r="E182" s="241"/>
      <c r="F182" s="243" t="s">
        <v>791</v>
      </c>
      <c r="G182" s="241"/>
      <c r="H182" s="244">
        <v>24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224</v>
      </c>
      <c r="AU182" s="250" t="s">
        <v>79</v>
      </c>
      <c r="AV182" s="14" t="s">
        <v>79</v>
      </c>
      <c r="AW182" s="14" t="s">
        <v>4</v>
      </c>
      <c r="AX182" s="14" t="s">
        <v>77</v>
      </c>
      <c r="AY182" s="250" t="s">
        <v>128</v>
      </c>
    </row>
    <row r="183" s="2" customFormat="1" ht="21.75" customHeight="1">
      <c r="A183" s="40"/>
      <c r="B183" s="41"/>
      <c r="C183" s="206" t="s">
        <v>386</v>
      </c>
      <c r="D183" s="206" t="s">
        <v>131</v>
      </c>
      <c r="E183" s="207" t="s">
        <v>792</v>
      </c>
      <c r="F183" s="208" t="s">
        <v>793</v>
      </c>
      <c r="G183" s="209" t="s">
        <v>209</v>
      </c>
      <c r="H183" s="210">
        <v>1200</v>
      </c>
      <c r="I183" s="211"/>
      <c r="J183" s="212">
        <f>ROUND(I183*H183,2)</f>
        <v>0</v>
      </c>
      <c r="K183" s="208" t="s">
        <v>195</v>
      </c>
      <c r="L183" s="46"/>
      <c r="M183" s="213" t="s">
        <v>19</v>
      </c>
      <c r="N183" s="214" t="s">
        <v>40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145</v>
      </c>
      <c r="AT183" s="217" t="s">
        <v>131</v>
      </c>
      <c r="AU183" s="217" t="s">
        <v>79</v>
      </c>
      <c r="AY183" s="19" t="s">
        <v>128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145</v>
      </c>
      <c r="BM183" s="217" t="s">
        <v>794</v>
      </c>
    </row>
    <row r="184" s="2" customFormat="1">
      <c r="A184" s="40"/>
      <c r="B184" s="41"/>
      <c r="C184" s="42"/>
      <c r="D184" s="228" t="s">
        <v>197</v>
      </c>
      <c r="E184" s="42"/>
      <c r="F184" s="229" t="s">
        <v>795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197</v>
      </c>
      <c r="AU184" s="19" t="s">
        <v>79</v>
      </c>
    </row>
    <row r="185" s="2" customFormat="1" ht="21.75" customHeight="1">
      <c r="A185" s="40"/>
      <c r="B185" s="41"/>
      <c r="C185" s="206" t="s">
        <v>391</v>
      </c>
      <c r="D185" s="206" t="s">
        <v>131</v>
      </c>
      <c r="E185" s="207" t="s">
        <v>328</v>
      </c>
      <c r="F185" s="208" t="s">
        <v>329</v>
      </c>
      <c r="G185" s="209" t="s">
        <v>209</v>
      </c>
      <c r="H185" s="210">
        <v>2424.5</v>
      </c>
      <c r="I185" s="211"/>
      <c r="J185" s="212">
        <f>ROUND(I185*H185,2)</f>
        <v>0</v>
      </c>
      <c r="K185" s="208" t="s">
        <v>195</v>
      </c>
      <c r="L185" s="46"/>
      <c r="M185" s="213" t="s">
        <v>19</v>
      </c>
      <c r="N185" s="214" t="s">
        <v>40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145</v>
      </c>
      <c r="AT185" s="217" t="s">
        <v>131</v>
      </c>
      <c r="AU185" s="217" t="s">
        <v>79</v>
      </c>
      <c r="AY185" s="19" t="s">
        <v>128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77</v>
      </c>
      <c r="BK185" s="218">
        <f>ROUND(I185*H185,2)</f>
        <v>0</v>
      </c>
      <c r="BL185" s="19" t="s">
        <v>145</v>
      </c>
      <c r="BM185" s="217" t="s">
        <v>796</v>
      </c>
    </row>
    <row r="186" s="2" customFormat="1">
      <c r="A186" s="40"/>
      <c r="B186" s="41"/>
      <c r="C186" s="42"/>
      <c r="D186" s="228" t="s">
        <v>197</v>
      </c>
      <c r="E186" s="42"/>
      <c r="F186" s="229" t="s">
        <v>331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197</v>
      </c>
      <c r="AU186" s="19" t="s">
        <v>79</v>
      </c>
    </row>
    <row r="187" s="14" customFormat="1">
      <c r="A187" s="14"/>
      <c r="B187" s="240"/>
      <c r="C187" s="241"/>
      <c r="D187" s="219" t="s">
        <v>224</v>
      </c>
      <c r="E187" s="242" t="s">
        <v>19</v>
      </c>
      <c r="F187" s="243" t="s">
        <v>797</v>
      </c>
      <c r="G187" s="241"/>
      <c r="H187" s="244">
        <v>2424.5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224</v>
      </c>
      <c r="AU187" s="250" t="s">
        <v>79</v>
      </c>
      <c r="AV187" s="14" t="s">
        <v>79</v>
      </c>
      <c r="AW187" s="14" t="s">
        <v>31</v>
      </c>
      <c r="AX187" s="14" t="s">
        <v>77</v>
      </c>
      <c r="AY187" s="250" t="s">
        <v>128</v>
      </c>
    </row>
    <row r="188" s="2" customFormat="1" ht="24.15" customHeight="1">
      <c r="A188" s="40"/>
      <c r="B188" s="41"/>
      <c r="C188" s="206" t="s">
        <v>397</v>
      </c>
      <c r="D188" s="206" t="s">
        <v>131</v>
      </c>
      <c r="E188" s="207" t="s">
        <v>798</v>
      </c>
      <c r="F188" s="208" t="s">
        <v>799</v>
      </c>
      <c r="G188" s="209" t="s">
        <v>166</v>
      </c>
      <c r="H188" s="210">
        <v>25</v>
      </c>
      <c r="I188" s="211"/>
      <c r="J188" s="212">
        <f>ROUND(I188*H188,2)</f>
        <v>0</v>
      </c>
      <c r="K188" s="208" t="s">
        <v>800</v>
      </c>
      <c r="L188" s="46"/>
      <c r="M188" s="213" t="s">
        <v>19</v>
      </c>
      <c r="N188" s="214" t="s">
        <v>40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145</v>
      </c>
      <c r="AT188" s="217" t="s">
        <v>131</v>
      </c>
      <c r="AU188" s="217" t="s">
        <v>79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145</v>
      </c>
      <c r="BM188" s="217" t="s">
        <v>801</v>
      </c>
    </row>
    <row r="189" s="2" customFormat="1" ht="16.5" customHeight="1">
      <c r="A189" s="40"/>
      <c r="B189" s="41"/>
      <c r="C189" s="251" t="s">
        <v>402</v>
      </c>
      <c r="D189" s="251" t="s">
        <v>310</v>
      </c>
      <c r="E189" s="252" t="s">
        <v>802</v>
      </c>
      <c r="F189" s="253" t="s">
        <v>803</v>
      </c>
      <c r="G189" s="254" t="s">
        <v>253</v>
      </c>
      <c r="H189" s="255">
        <v>5</v>
      </c>
      <c r="I189" s="256"/>
      <c r="J189" s="257">
        <f>ROUND(I189*H189,2)</f>
        <v>0</v>
      </c>
      <c r="K189" s="253" t="s">
        <v>800</v>
      </c>
      <c r="L189" s="258"/>
      <c r="M189" s="259" t="s">
        <v>19</v>
      </c>
      <c r="N189" s="260" t="s">
        <v>40</v>
      </c>
      <c r="O189" s="86"/>
      <c r="P189" s="215">
        <f>O189*H189</f>
        <v>0</v>
      </c>
      <c r="Q189" s="215">
        <v>0.22</v>
      </c>
      <c r="R189" s="215">
        <f>Q189*H189</f>
        <v>1.1000000000000001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163</v>
      </c>
      <c r="AT189" s="217" t="s">
        <v>310</v>
      </c>
      <c r="AU189" s="217" t="s">
        <v>79</v>
      </c>
      <c r="AY189" s="19" t="s">
        <v>128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145</v>
      </c>
      <c r="BM189" s="217" t="s">
        <v>804</v>
      </c>
    </row>
    <row r="190" s="2" customFormat="1" ht="21.75" customHeight="1">
      <c r="A190" s="40"/>
      <c r="B190" s="41"/>
      <c r="C190" s="206" t="s">
        <v>407</v>
      </c>
      <c r="D190" s="206" t="s">
        <v>131</v>
      </c>
      <c r="E190" s="207" t="s">
        <v>805</v>
      </c>
      <c r="F190" s="208" t="s">
        <v>806</v>
      </c>
      <c r="G190" s="209" t="s">
        <v>166</v>
      </c>
      <c r="H190" s="210">
        <v>6</v>
      </c>
      <c r="I190" s="211"/>
      <c r="J190" s="212">
        <f>ROUND(I190*H190,2)</f>
        <v>0</v>
      </c>
      <c r="K190" s="208" t="s">
        <v>195</v>
      </c>
      <c r="L190" s="46"/>
      <c r="M190" s="213" t="s">
        <v>19</v>
      </c>
      <c r="N190" s="214" t="s">
        <v>40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145</v>
      </c>
      <c r="AT190" s="217" t="s">
        <v>131</v>
      </c>
      <c r="AU190" s="217" t="s">
        <v>79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77</v>
      </c>
      <c r="BK190" s="218">
        <f>ROUND(I190*H190,2)</f>
        <v>0</v>
      </c>
      <c r="BL190" s="19" t="s">
        <v>145</v>
      </c>
      <c r="BM190" s="217" t="s">
        <v>807</v>
      </c>
    </row>
    <row r="191" s="2" customFormat="1">
      <c r="A191" s="40"/>
      <c r="B191" s="41"/>
      <c r="C191" s="42"/>
      <c r="D191" s="228" t="s">
        <v>197</v>
      </c>
      <c r="E191" s="42"/>
      <c r="F191" s="229" t="s">
        <v>808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197</v>
      </c>
      <c r="AU191" s="19" t="s">
        <v>79</v>
      </c>
    </row>
    <row r="192" s="2" customFormat="1" ht="24.15" customHeight="1">
      <c r="A192" s="40"/>
      <c r="B192" s="41"/>
      <c r="C192" s="206" t="s">
        <v>412</v>
      </c>
      <c r="D192" s="206" t="s">
        <v>131</v>
      </c>
      <c r="E192" s="207" t="s">
        <v>809</v>
      </c>
      <c r="F192" s="208" t="s">
        <v>810</v>
      </c>
      <c r="G192" s="209" t="s">
        <v>166</v>
      </c>
      <c r="H192" s="210">
        <v>6</v>
      </c>
      <c r="I192" s="211"/>
      <c r="J192" s="212">
        <f>ROUND(I192*H192,2)</f>
        <v>0</v>
      </c>
      <c r="K192" s="208" t="s">
        <v>195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145</v>
      </c>
      <c r="AT192" s="217" t="s">
        <v>131</v>
      </c>
      <c r="AU192" s="217" t="s">
        <v>79</v>
      </c>
      <c r="AY192" s="19" t="s">
        <v>128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145</v>
      </c>
      <c r="BM192" s="217" t="s">
        <v>811</v>
      </c>
    </row>
    <row r="193" s="2" customFormat="1">
      <c r="A193" s="40"/>
      <c r="B193" s="41"/>
      <c r="C193" s="42"/>
      <c r="D193" s="228" t="s">
        <v>197</v>
      </c>
      <c r="E193" s="42"/>
      <c r="F193" s="229" t="s">
        <v>812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197</v>
      </c>
      <c r="AU193" s="19" t="s">
        <v>79</v>
      </c>
    </row>
    <row r="194" s="2" customFormat="1" ht="24.15" customHeight="1">
      <c r="A194" s="40"/>
      <c r="B194" s="41"/>
      <c r="C194" s="251" t="s">
        <v>416</v>
      </c>
      <c r="D194" s="251" t="s">
        <v>310</v>
      </c>
      <c r="E194" s="252" t="s">
        <v>333</v>
      </c>
      <c r="F194" s="253" t="s">
        <v>334</v>
      </c>
      <c r="G194" s="254" t="s">
        <v>253</v>
      </c>
      <c r="H194" s="255">
        <v>442.05000000000001</v>
      </c>
      <c r="I194" s="256"/>
      <c r="J194" s="257">
        <f>ROUND(I194*H194,2)</f>
        <v>0</v>
      </c>
      <c r="K194" s="253" t="s">
        <v>135</v>
      </c>
      <c r="L194" s="258"/>
      <c r="M194" s="259" t="s">
        <v>19</v>
      </c>
      <c r="N194" s="260" t="s">
        <v>40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163</v>
      </c>
      <c r="AT194" s="217" t="s">
        <v>310</v>
      </c>
      <c r="AU194" s="217" t="s">
        <v>79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145</v>
      </c>
      <c r="BM194" s="217" t="s">
        <v>813</v>
      </c>
    </row>
    <row r="195" s="14" customFormat="1">
      <c r="A195" s="14"/>
      <c r="B195" s="240"/>
      <c r="C195" s="241"/>
      <c r="D195" s="219" t="s">
        <v>224</v>
      </c>
      <c r="E195" s="242" t="s">
        <v>19</v>
      </c>
      <c r="F195" s="243" t="s">
        <v>814</v>
      </c>
      <c r="G195" s="241"/>
      <c r="H195" s="244">
        <v>442.05000000000001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224</v>
      </c>
      <c r="AU195" s="250" t="s">
        <v>79</v>
      </c>
      <c r="AV195" s="14" t="s">
        <v>79</v>
      </c>
      <c r="AW195" s="14" t="s">
        <v>31</v>
      </c>
      <c r="AX195" s="14" t="s">
        <v>77</v>
      </c>
      <c r="AY195" s="250" t="s">
        <v>128</v>
      </c>
    </row>
    <row r="196" s="2" customFormat="1" ht="16.5" customHeight="1">
      <c r="A196" s="40"/>
      <c r="B196" s="41"/>
      <c r="C196" s="251" t="s">
        <v>421</v>
      </c>
      <c r="D196" s="251" t="s">
        <v>310</v>
      </c>
      <c r="E196" s="252" t="s">
        <v>815</v>
      </c>
      <c r="F196" s="253" t="s">
        <v>816</v>
      </c>
      <c r="G196" s="254" t="s">
        <v>166</v>
      </c>
      <c r="H196" s="255">
        <v>6</v>
      </c>
      <c r="I196" s="256"/>
      <c r="J196" s="257">
        <f>ROUND(I196*H196,2)</f>
        <v>0</v>
      </c>
      <c r="K196" s="253" t="s">
        <v>195</v>
      </c>
      <c r="L196" s="258"/>
      <c r="M196" s="259" t="s">
        <v>19</v>
      </c>
      <c r="N196" s="260" t="s">
        <v>40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163</v>
      </c>
      <c r="AT196" s="217" t="s">
        <v>310</v>
      </c>
      <c r="AU196" s="217" t="s">
        <v>79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77</v>
      </c>
      <c r="BK196" s="218">
        <f>ROUND(I196*H196,2)</f>
        <v>0</v>
      </c>
      <c r="BL196" s="19" t="s">
        <v>145</v>
      </c>
      <c r="BM196" s="217" t="s">
        <v>817</v>
      </c>
    </row>
    <row r="197" s="2" customFormat="1" ht="24.15" customHeight="1">
      <c r="A197" s="40"/>
      <c r="B197" s="41"/>
      <c r="C197" s="206" t="s">
        <v>425</v>
      </c>
      <c r="D197" s="206" t="s">
        <v>131</v>
      </c>
      <c r="E197" s="207" t="s">
        <v>818</v>
      </c>
      <c r="F197" s="208" t="s">
        <v>819</v>
      </c>
      <c r="G197" s="209" t="s">
        <v>166</v>
      </c>
      <c r="H197" s="210">
        <v>25</v>
      </c>
      <c r="I197" s="211"/>
      <c r="J197" s="212">
        <f>ROUND(I197*H197,2)</f>
        <v>0</v>
      </c>
      <c r="K197" s="208" t="s">
        <v>195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145</v>
      </c>
      <c r="AT197" s="217" t="s">
        <v>131</v>
      </c>
      <c r="AU197" s="217" t="s">
        <v>79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145</v>
      </c>
      <c r="BM197" s="217" t="s">
        <v>820</v>
      </c>
    </row>
    <row r="198" s="2" customFormat="1">
      <c r="A198" s="40"/>
      <c r="B198" s="41"/>
      <c r="C198" s="42"/>
      <c r="D198" s="228" t="s">
        <v>197</v>
      </c>
      <c r="E198" s="42"/>
      <c r="F198" s="229" t="s">
        <v>821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197</v>
      </c>
      <c r="AU198" s="19" t="s">
        <v>79</v>
      </c>
    </row>
    <row r="199" s="2" customFormat="1" ht="16.5" customHeight="1">
      <c r="A199" s="40"/>
      <c r="B199" s="41"/>
      <c r="C199" s="251" t="s">
        <v>429</v>
      </c>
      <c r="D199" s="251" t="s">
        <v>310</v>
      </c>
      <c r="E199" s="252" t="s">
        <v>822</v>
      </c>
      <c r="F199" s="253" t="s">
        <v>823</v>
      </c>
      <c r="G199" s="254" t="s">
        <v>166</v>
      </c>
      <c r="H199" s="255">
        <v>25</v>
      </c>
      <c r="I199" s="256"/>
      <c r="J199" s="257">
        <f>ROUND(I199*H199,2)</f>
        <v>0</v>
      </c>
      <c r="K199" s="253" t="s">
        <v>19</v>
      </c>
      <c r="L199" s="258"/>
      <c r="M199" s="259" t="s">
        <v>19</v>
      </c>
      <c r="N199" s="260" t="s">
        <v>40</v>
      </c>
      <c r="O199" s="86"/>
      <c r="P199" s="215">
        <f>O199*H199</f>
        <v>0</v>
      </c>
      <c r="Q199" s="215">
        <v>0.0089999999999999993</v>
      </c>
      <c r="R199" s="215">
        <f>Q199*H199</f>
        <v>0.22499999999999998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163</v>
      </c>
      <c r="AT199" s="217" t="s">
        <v>310</v>
      </c>
      <c r="AU199" s="217" t="s">
        <v>79</v>
      </c>
      <c r="AY199" s="19" t="s">
        <v>128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77</v>
      </c>
      <c r="BK199" s="218">
        <f>ROUND(I199*H199,2)</f>
        <v>0</v>
      </c>
      <c r="BL199" s="19" t="s">
        <v>145</v>
      </c>
      <c r="BM199" s="217" t="s">
        <v>824</v>
      </c>
    </row>
    <row r="200" s="2" customFormat="1" ht="16.5" customHeight="1">
      <c r="A200" s="40"/>
      <c r="B200" s="41"/>
      <c r="C200" s="206" t="s">
        <v>434</v>
      </c>
      <c r="D200" s="206" t="s">
        <v>131</v>
      </c>
      <c r="E200" s="207" t="s">
        <v>825</v>
      </c>
      <c r="F200" s="208" t="s">
        <v>826</v>
      </c>
      <c r="G200" s="209" t="s">
        <v>166</v>
      </c>
      <c r="H200" s="210">
        <v>6</v>
      </c>
      <c r="I200" s="211"/>
      <c r="J200" s="212">
        <f>ROUND(I200*H200,2)</f>
        <v>0</v>
      </c>
      <c r="K200" s="208" t="s">
        <v>195</v>
      </c>
      <c r="L200" s="46"/>
      <c r="M200" s="213" t="s">
        <v>19</v>
      </c>
      <c r="N200" s="214" t="s">
        <v>40</v>
      </c>
      <c r="O200" s="86"/>
      <c r="P200" s="215">
        <f>O200*H200</f>
        <v>0</v>
      </c>
      <c r="Q200" s="215">
        <v>5.0000000000000002E-05</v>
      </c>
      <c r="R200" s="215">
        <f>Q200*H200</f>
        <v>0.00030000000000000003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145</v>
      </c>
      <c r="AT200" s="217" t="s">
        <v>131</v>
      </c>
      <c r="AU200" s="217" t="s">
        <v>79</v>
      </c>
      <c r="AY200" s="19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145</v>
      </c>
      <c r="BM200" s="217" t="s">
        <v>827</v>
      </c>
    </row>
    <row r="201" s="2" customFormat="1">
      <c r="A201" s="40"/>
      <c r="B201" s="41"/>
      <c r="C201" s="42"/>
      <c r="D201" s="228" t="s">
        <v>197</v>
      </c>
      <c r="E201" s="42"/>
      <c r="F201" s="229" t="s">
        <v>828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197</v>
      </c>
      <c r="AU201" s="19" t="s">
        <v>79</v>
      </c>
    </row>
    <row r="202" s="2" customFormat="1" ht="16.5" customHeight="1">
      <c r="A202" s="40"/>
      <c r="B202" s="41"/>
      <c r="C202" s="251" t="s">
        <v>438</v>
      </c>
      <c r="D202" s="251" t="s">
        <v>310</v>
      </c>
      <c r="E202" s="252" t="s">
        <v>829</v>
      </c>
      <c r="F202" s="253" t="s">
        <v>830</v>
      </c>
      <c r="G202" s="254" t="s">
        <v>166</v>
      </c>
      <c r="H202" s="255">
        <v>18</v>
      </c>
      <c r="I202" s="256"/>
      <c r="J202" s="257">
        <f>ROUND(I202*H202,2)</f>
        <v>0</v>
      </c>
      <c r="K202" s="253" t="s">
        <v>195</v>
      </c>
      <c r="L202" s="258"/>
      <c r="M202" s="259" t="s">
        <v>19</v>
      </c>
      <c r="N202" s="260" t="s">
        <v>40</v>
      </c>
      <c r="O202" s="86"/>
      <c r="P202" s="215">
        <f>O202*H202</f>
        <v>0</v>
      </c>
      <c r="Q202" s="215">
        <v>0.0035400000000000002</v>
      </c>
      <c r="R202" s="215">
        <f>Q202*H202</f>
        <v>0.063719999999999999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163</v>
      </c>
      <c r="AT202" s="217" t="s">
        <v>310</v>
      </c>
      <c r="AU202" s="217" t="s">
        <v>79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145</v>
      </c>
      <c r="BM202" s="217" t="s">
        <v>831</v>
      </c>
    </row>
    <row r="203" s="2" customFormat="1" ht="16.5" customHeight="1">
      <c r="A203" s="40"/>
      <c r="B203" s="41"/>
      <c r="C203" s="206" t="s">
        <v>442</v>
      </c>
      <c r="D203" s="206" t="s">
        <v>131</v>
      </c>
      <c r="E203" s="207" t="s">
        <v>832</v>
      </c>
      <c r="F203" s="208" t="s">
        <v>833</v>
      </c>
      <c r="G203" s="209" t="s">
        <v>166</v>
      </c>
      <c r="H203" s="210">
        <v>6</v>
      </c>
      <c r="I203" s="211"/>
      <c r="J203" s="212">
        <f>ROUND(I203*H203,2)</f>
        <v>0</v>
      </c>
      <c r="K203" s="208" t="s">
        <v>195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145</v>
      </c>
      <c r="AT203" s="217" t="s">
        <v>131</v>
      </c>
      <c r="AU203" s="217" t="s">
        <v>79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145</v>
      </c>
      <c r="BM203" s="217" t="s">
        <v>834</v>
      </c>
    </row>
    <row r="204" s="2" customFormat="1">
      <c r="A204" s="40"/>
      <c r="B204" s="41"/>
      <c r="C204" s="42"/>
      <c r="D204" s="228" t="s">
        <v>197</v>
      </c>
      <c r="E204" s="42"/>
      <c r="F204" s="229" t="s">
        <v>835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197</v>
      </c>
      <c r="AU204" s="19" t="s">
        <v>79</v>
      </c>
    </row>
    <row r="205" s="2" customFormat="1" ht="24.15" customHeight="1">
      <c r="A205" s="40"/>
      <c r="B205" s="41"/>
      <c r="C205" s="206" t="s">
        <v>446</v>
      </c>
      <c r="D205" s="206" t="s">
        <v>131</v>
      </c>
      <c r="E205" s="207" t="s">
        <v>836</v>
      </c>
      <c r="F205" s="208" t="s">
        <v>837</v>
      </c>
      <c r="G205" s="209" t="s">
        <v>209</v>
      </c>
      <c r="H205" s="210">
        <v>6</v>
      </c>
      <c r="I205" s="211"/>
      <c r="J205" s="212">
        <f>ROUND(I205*H205,2)</f>
        <v>0</v>
      </c>
      <c r="K205" s="208" t="s">
        <v>195</v>
      </c>
      <c r="L205" s="46"/>
      <c r="M205" s="213" t="s">
        <v>19</v>
      </c>
      <c r="N205" s="214" t="s">
        <v>40</v>
      </c>
      <c r="O205" s="86"/>
      <c r="P205" s="215">
        <f>O205*H205</f>
        <v>0</v>
      </c>
      <c r="Q205" s="215">
        <v>3.0000000000000001E-05</v>
      </c>
      <c r="R205" s="215">
        <f>Q205*H205</f>
        <v>0.00018000000000000001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145</v>
      </c>
      <c r="AT205" s="217" t="s">
        <v>131</v>
      </c>
      <c r="AU205" s="217" t="s">
        <v>79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145</v>
      </c>
      <c r="BM205" s="217" t="s">
        <v>838</v>
      </c>
    </row>
    <row r="206" s="2" customFormat="1">
      <c r="A206" s="40"/>
      <c r="B206" s="41"/>
      <c r="C206" s="42"/>
      <c r="D206" s="228" t="s">
        <v>197</v>
      </c>
      <c r="E206" s="42"/>
      <c r="F206" s="229" t="s">
        <v>839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197</v>
      </c>
      <c r="AU206" s="19" t="s">
        <v>79</v>
      </c>
    </row>
    <row r="207" s="2" customFormat="1" ht="16.5" customHeight="1">
      <c r="A207" s="40"/>
      <c r="B207" s="41"/>
      <c r="C207" s="251" t="s">
        <v>450</v>
      </c>
      <c r="D207" s="251" t="s">
        <v>310</v>
      </c>
      <c r="E207" s="252" t="s">
        <v>840</v>
      </c>
      <c r="F207" s="253" t="s">
        <v>841</v>
      </c>
      <c r="G207" s="254" t="s">
        <v>209</v>
      </c>
      <c r="H207" s="255">
        <v>6</v>
      </c>
      <c r="I207" s="256"/>
      <c r="J207" s="257">
        <f>ROUND(I207*H207,2)</f>
        <v>0</v>
      </c>
      <c r="K207" s="253" t="s">
        <v>195</v>
      </c>
      <c r="L207" s="258"/>
      <c r="M207" s="259" t="s">
        <v>19</v>
      </c>
      <c r="N207" s="260" t="s">
        <v>40</v>
      </c>
      <c r="O207" s="86"/>
      <c r="P207" s="215">
        <f>O207*H207</f>
        <v>0</v>
      </c>
      <c r="Q207" s="215">
        <v>0.00069999999999999999</v>
      </c>
      <c r="R207" s="215">
        <f>Q207*H207</f>
        <v>0.0041999999999999997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163</v>
      </c>
      <c r="AT207" s="217" t="s">
        <v>310</v>
      </c>
      <c r="AU207" s="217" t="s">
        <v>79</v>
      </c>
      <c r="AY207" s="19" t="s">
        <v>128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145</v>
      </c>
      <c r="BM207" s="217" t="s">
        <v>842</v>
      </c>
    </row>
    <row r="208" s="2" customFormat="1" ht="16.5" customHeight="1">
      <c r="A208" s="40"/>
      <c r="B208" s="41"/>
      <c r="C208" s="251" t="s">
        <v>455</v>
      </c>
      <c r="D208" s="251" t="s">
        <v>310</v>
      </c>
      <c r="E208" s="252" t="s">
        <v>843</v>
      </c>
      <c r="F208" s="253" t="s">
        <v>844</v>
      </c>
      <c r="G208" s="254" t="s">
        <v>209</v>
      </c>
      <c r="H208" s="255">
        <v>6</v>
      </c>
      <c r="I208" s="256"/>
      <c r="J208" s="257">
        <f>ROUND(I208*H208,2)</f>
        <v>0</v>
      </c>
      <c r="K208" s="253" t="s">
        <v>195</v>
      </c>
      <c r="L208" s="258"/>
      <c r="M208" s="259" t="s">
        <v>19</v>
      </c>
      <c r="N208" s="260" t="s">
        <v>40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163</v>
      </c>
      <c r="AT208" s="217" t="s">
        <v>310</v>
      </c>
      <c r="AU208" s="217" t="s">
        <v>79</v>
      </c>
      <c r="AY208" s="19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77</v>
      </c>
      <c r="BK208" s="218">
        <f>ROUND(I208*H208,2)</f>
        <v>0</v>
      </c>
      <c r="BL208" s="19" t="s">
        <v>145</v>
      </c>
      <c r="BM208" s="217" t="s">
        <v>845</v>
      </c>
    </row>
    <row r="209" s="2" customFormat="1" ht="16.5" customHeight="1">
      <c r="A209" s="40"/>
      <c r="B209" s="41"/>
      <c r="C209" s="206" t="s">
        <v>459</v>
      </c>
      <c r="D209" s="206" t="s">
        <v>131</v>
      </c>
      <c r="E209" s="207" t="s">
        <v>846</v>
      </c>
      <c r="F209" s="208" t="s">
        <v>847</v>
      </c>
      <c r="G209" s="209" t="s">
        <v>209</v>
      </c>
      <c r="H209" s="210">
        <v>6</v>
      </c>
      <c r="I209" s="211"/>
      <c r="J209" s="212">
        <f>ROUND(I209*H209,2)</f>
        <v>0</v>
      </c>
      <c r="K209" s="208" t="s">
        <v>195</v>
      </c>
      <c r="L209" s="46"/>
      <c r="M209" s="213" t="s">
        <v>19</v>
      </c>
      <c r="N209" s="214" t="s">
        <v>40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145</v>
      </c>
      <c r="AT209" s="217" t="s">
        <v>131</v>
      </c>
      <c r="AU209" s="217" t="s">
        <v>79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145</v>
      </c>
      <c r="BM209" s="217" t="s">
        <v>848</v>
      </c>
    </row>
    <row r="210" s="2" customFormat="1">
      <c r="A210" s="40"/>
      <c r="B210" s="41"/>
      <c r="C210" s="42"/>
      <c r="D210" s="228" t="s">
        <v>197</v>
      </c>
      <c r="E210" s="42"/>
      <c r="F210" s="229" t="s">
        <v>849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197</v>
      </c>
      <c r="AU210" s="19" t="s">
        <v>79</v>
      </c>
    </row>
    <row r="211" s="2" customFormat="1" ht="16.5" customHeight="1">
      <c r="A211" s="40"/>
      <c r="B211" s="41"/>
      <c r="C211" s="251" t="s">
        <v>464</v>
      </c>
      <c r="D211" s="251" t="s">
        <v>310</v>
      </c>
      <c r="E211" s="252" t="s">
        <v>850</v>
      </c>
      <c r="F211" s="253" t="s">
        <v>803</v>
      </c>
      <c r="G211" s="254" t="s">
        <v>253</v>
      </c>
      <c r="H211" s="255">
        <v>6</v>
      </c>
      <c r="I211" s="256"/>
      <c r="J211" s="257">
        <f>ROUND(I211*H211,2)</f>
        <v>0</v>
      </c>
      <c r="K211" s="253" t="s">
        <v>195</v>
      </c>
      <c r="L211" s="258"/>
      <c r="M211" s="259" t="s">
        <v>19</v>
      </c>
      <c r="N211" s="260" t="s">
        <v>40</v>
      </c>
      <c r="O211" s="86"/>
      <c r="P211" s="215">
        <f>O211*H211</f>
        <v>0</v>
      </c>
      <c r="Q211" s="215">
        <v>0.22</v>
      </c>
      <c r="R211" s="215">
        <f>Q211*H211</f>
        <v>1.3200000000000001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163</v>
      </c>
      <c r="AT211" s="217" t="s">
        <v>310</v>
      </c>
      <c r="AU211" s="217" t="s">
        <v>79</v>
      </c>
      <c r="AY211" s="19" t="s">
        <v>128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145</v>
      </c>
      <c r="BM211" s="217" t="s">
        <v>851</v>
      </c>
    </row>
    <row r="212" s="2" customFormat="1" ht="24.15" customHeight="1">
      <c r="A212" s="40"/>
      <c r="B212" s="41"/>
      <c r="C212" s="206" t="s">
        <v>474</v>
      </c>
      <c r="D212" s="206" t="s">
        <v>131</v>
      </c>
      <c r="E212" s="207" t="s">
        <v>852</v>
      </c>
      <c r="F212" s="208" t="s">
        <v>853</v>
      </c>
      <c r="G212" s="209" t="s">
        <v>166</v>
      </c>
      <c r="H212" s="210">
        <v>9</v>
      </c>
      <c r="I212" s="211"/>
      <c r="J212" s="212">
        <f>ROUND(I212*H212,2)</f>
        <v>0</v>
      </c>
      <c r="K212" s="208" t="s">
        <v>195</v>
      </c>
      <c r="L212" s="46"/>
      <c r="M212" s="213" t="s">
        <v>19</v>
      </c>
      <c r="N212" s="214" t="s">
        <v>40</v>
      </c>
      <c r="O212" s="86"/>
      <c r="P212" s="215">
        <f>O212*H212</f>
        <v>0</v>
      </c>
      <c r="Q212" s="215">
        <v>0.01281</v>
      </c>
      <c r="R212" s="215">
        <f>Q212*H212</f>
        <v>0.11529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145</v>
      </c>
      <c r="AT212" s="217" t="s">
        <v>131</v>
      </c>
      <c r="AU212" s="217" t="s">
        <v>79</v>
      </c>
      <c r="AY212" s="19" t="s">
        <v>128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77</v>
      </c>
      <c r="BK212" s="218">
        <f>ROUND(I212*H212,2)</f>
        <v>0</v>
      </c>
      <c r="BL212" s="19" t="s">
        <v>145</v>
      </c>
      <c r="BM212" s="217" t="s">
        <v>854</v>
      </c>
    </row>
    <row r="213" s="2" customFormat="1">
      <c r="A213" s="40"/>
      <c r="B213" s="41"/>
      <c r="C213" s="42"/>
      <c r="D213" s="228" t="s">
        <v>197</v>
      </c>
      <c r="E213" s="42"/>
      <c r="F213" s="229" t="s">
        <v>855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197</v>
      </c>
      <c r="AU213" s="19" t="s">
        <v>79</v>
      </c>
    </row>
    <row r="214" s="12" customFormat="1" ht="22.8" customHeight="1">
      <c r="A214" s="12"/>
      <c r="B214" s="190"/>
      <c r="C214" s="191"/>
      <c r="D214" s="192" t="s">
        <v>68</v>
      </c>
      <c r="E214" s="204" t="s">
        <v>141</v>
      </c>
      <c r="F214" s="204" t="s">
        <v>856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SUM(P215:P217)</f>
        <v>0</v>
      </c>
      <c r="Q214" s="198"/>
      <c r="R214" s="199">
        <f>SUM(R215:R217)</f>
        <v>24.7622</v>
      </c>
      <c r="S214" s="198"/>
      <c r="T214" s="200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77</v>
      </c>
      <c r="AT214" s="202" t="s">
        <v>68</v>
      </c>
      <c r="AU214" s="202" t="s">
        <v>77</v>
      </c>
      <c r="AY214" s="201" t="s">
        <v>128</v>
      </c>
      <c r="BK214" s="203">
        <f>SUM(BK215:BK217)</f>
        <v>0</v>
      </c>
    </row>
    <row r="215" s="2" customFormat="1" ht="21.75" customHeight="1">
      <c r="A215" s="40"/>
      <c r="B215" s="41"/>
      <c r="C215" s="206" t="s">
        <v>478</v>
      </c>
      <c r="D215" s="206" t="s">
        <v>131</v>
      </c>
      <c r="E215" s="207" t="s">
        <v>857</v>
      </c>
      <c r="F215" s="208" t="s">
        <v>858</v>
      </c>
      <c r="G215" s="209" t="s">
        <v>166</v>
      </c>
      <c r="H215" s="210">
        <v>170</v>
      </c>
      <c r="I215" s="211"/>
      <c r="J215" s="212">
        <f>ROUND(I215*H215,2)</f>
        <v>0</v>
      </c>
      <c r="K215" s="208" t="s">
        <v>195</v>
      </c>
      <c r="L215" s="46"/>
      <c r="M215" s="213" t="s">
        <v>19</v>
      </c>
      <c r="N215" s="214" t="s">
        <v>40</v>
      </c>
      <c r="O215" s="86"/>
      <c r="P215" s="215">
        <f>O215*H215</f>
        <v>0</v>
      </c>
      <c r="Q215" s="215">
        <v>0.082659999999999997</v>
      </c>
      <c r="R215" s="215">
        <f>Q215*H215</f>
        <v>14.052199999999999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145</v>
      </c>
      <c r="AT215" s="217" t="s">
        <v>131</v>
      </c>
      <c r="AU215" s="217" t="s">
        <v>79</v>
      </c>
      <c r="AY215" s="19" t="s">
        <v>128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77</v>
      </c>
      <c r="BK215" s="218">
        <f>ROUND(I215*H215,2)</f>
        <v>0</v>
      </c>
      <c r="BL215" s="19" t="s">
        <v>145</v>
      </c>
      <c r="BM215" s="217" t="s">
        <v>859</v>
      </c>
    </row>
    <row r="216" s="2" customFormat="1">
      <c r="A216" s="40"/>
      <c r="B216" s="41"/>
      <c r="C216" s="42"/>
      <c r="D216" s="228" t="s">
        <v>197</v>
      </c>
      <c r="E216" s="42"/>
      <c r="F216" s="229" t="s">
        <v>860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197</v>
      </c>
      <c r="AU216" s="19" t="s">
        <v>79</v>
      </c>
    </row>
    <row r="217" s="2" customFormat="1" ht="16.5" customHeight="1">
      <c r="A217" s="40"/>
      <c r="B217" s="41"/>
      <c r="C217" s="251" t="s">
        <v>482</v>
      </c>
      <c r="D217" s="251" t="s">
        <v>310</v>
      </c>
      <c r="E217" s="252" t="s">
        <v>861</v>
      </c>
      <c r="F217" s="253" t="s">
        <v>862</v>
      </c>
      <c r="G217" s="254" t="s">
        <v>166</v>
      </c>
      <c r="H217" s="255">
        <v>170</v>
      </c>
      <c r="I217" s="256"/>
      <c r="J217" s="257">
        <f>ROUND(I217*H217,2)</f>
        <v>0</v>
      </c>
      <c r="K217" s="253" t="s">
        <v>195</v>
      </c>
      <c r="L217" s="258"/>
      <c r="M217" s="259" t="s">
        <v>19</v>
      </c>
      <c r="N217" s="260" t="s">
        <v>40</v>
      </c>
      <c r="O217" s="86"/>
      <c r="P217" s="215">
        <f>O217*H217</f>
        <v>0</v>
      </c>
      <c r="Q217" s="215">
        <v>0.063</v>
      </c>
      <c r="R217" s="215">
        <f>Q217*H217</f>
        <v>10.710000000000001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163</v>
      </c>
      <c r="AT217" s="217" t="s">
        <v>310</v>
      </c>
      <c r="AU217" s="217" t="s">
        <v>79</v>
      </c>
      <c r="AY217" s="19" t="s">
        <v>128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145</v>
      </c>
      <c r="BM217" s="217" t="s">
        <v>863</v>
      </c>
    </row>
    <row r="218" s="12" customFormat="1" ht="22.8" customHeight="1">
      <c r="A218" s="12"/>
      <c r="B218" s="190"/>
      <c r="C218" s="191"/>
      <c r="D218" s="192" t="s">
        <v>68</v>
      </c>
      <c r="E218" s="204" t="s">
        <v>145</v>
      </c>
      <c r="F218" s="204" t="s">
        <v>342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SUM(P219:P221)</f>
        <v>0</v>
      </c>
      <c r="Q218" s="198"/>
      <c r="R218" s="199">
        <f>SUM(R219:R221)</f>
        <v>0</v>
      </c>
      <c r="S218" s="198"/>
      <c r="T218" s="200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77</v>
      </c>
      <c r="AT218" s="202" t="s">
        <v>68</v>
      </c>
      <c r="AU218" s="202" t="s">
        <v>77</v>
      </c>
      <c r="AY218" s="201" t="s">
        <v>128</v>
      </c>
      <c r="BK218" s="203">
        <f>SUM(BK219:BK221)</f>
        <v>0</v>
      </c>
    </row>
    <row r="219" s="2" customFormat="1" ht="21.75" customHeight="1">
      <c r="A219" s="40"/>
      <c r="B219" s="41"/>
      <c r="C219" s="206" t="s">
        <v>486</v>
      </c>
      <c r="D219" s="206" t="s">
        <v>131</v>
      </c>
      <c r="E219" s="207" t="s">
        <v>344</v>
      </c>
      <c r="F219" s="208" t="s">
        <v>345</v>
      </c>
      <c r="G219" s="209" t="s">
        <v>253</v>
      </c>
      <c r="H219" s="210">
        <v>6.7000000000000002</v>
      </c>
      <c r="I219" s="211"/>
      <c r="J219" s="212">
        <f>ROUND(I219*H219,2)</f>
        <v>0</v>
      </c>
      <c r="K219" s="208" t="s">
        <v>195</v>
      </c>
      <c r="L219" s="46"/>
      <c r="M219" s="213" t="s">
        <v>19</v>
      </c>
      <c r="N219" s="214" t="s">
        <v>40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145</v>
      </c>
      <c r="AT219" s="217" t="s">
        <v>131</v>
      </c>
      <c r="AU219" s="217" t="s">
        <v>79</v>
      </c>
      <c r="AY219" s="19" t="s">
        <v>128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77</v>
      </c>
      <c r="BK219" s="218">
        <f>ROUND(I219*H219,2)</f>
        <v>0</v>
      </c>
      <c r="BL219" s="19" t="s">
        <v>145</v>
      </c>
      <c r="BM219" s="217" t="s">
        <v>864</v>
      </c>
    </row>
    <row r="220" s="2" customFormat="1">
      <c r="A220" s="40"/>
      <c r="B220" s="41"/>
      <c r="C220" s="42"/>
      <c r="D220" s="228" t="s">
        <v>197</v>
      </c>
      <c r="E220" s="42"/>
      <c r="F220" s="229" t="s">
        <v>347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197</v>
      </c>
      <c r="AU220" s="19" t="s">
        <v>79</v>
      </c>
    </row>
    <row r="221" s="14" customFormat="1">
      <c r="A221" s="14"/>
      <c r="B221" s="240"/>
      <c r="C221" s="241"/>
      <c r="D221" s="219" t="s">
        <v>224</v>
      </c>
      <c r="E221" s="242" t="s">
        <v>19</v>
      </c>
      <c r="F221" s="243" t="s">
        <v>865</v>
      </c>
      <c r="G221" s="241"/>
      <c r="H221" s="244">
        <v>6.7000000000000002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224</v>
      </c>
      <c r="AU221" s="250" t="s">
        <v>79</v>
      </c>
      <c r="AV221" s="14" t="s">
        <v>79</v>
      </c>
      <c r="AW221" s="14" t="s">
        <v>31</v>
      </c>
      <c r="AX221" s="14" t="s">
        <v>77</v>
      </c>
      <c r="AY221" s="250" t="s">
        <v>128</v>
      </c>
    </row>
    <row r="222" s="12" customFormat="1" ht="22.8" customHeight="1">
      <c r="A222" s="12"/>
      <c r="B222" s="190"/>
      <c r="C222" s="191"/>
      <c r="D222" s="192" t="s">
        <v>68</v>
      </c>
      <c r="E222" s="204" t="s">
        <v>127</v>
      </c>
      <c r="F222" s="204" t="s">
        <v>348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SUM(P223:P266)</f>
        <v>0</v>
      </c>
      <c r="Q222" s="198"/>
      <c r="R222" s="199">
        <f>SUM(R223:R266)</f>
        <v>224.82215999999997</v>
      </c>
      <c r="S222" s="198"/>
      <c r="T222" s="200">
        <f>SUM(T223:T266)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77</v>
      </c>
      <c r="AT222" s="202" t="s">
        <v>68</v>
      </c>
      <c r="AU222" s="202" t="s">
        <v>77</v>
      </c>
      <c r="AY222" s="201" t="s">
        <v>128</v>
      </c>
      <c r="BK222" s="203">
        <f>SUM(BK223:BK266)</f>
        <v>0</v>
      </c>
    </row>
    <row r="223" s="2" customFormat="1" ht="21.75" customHeight="1">
      <c r="A223" s="40"/>
      <c r="B223" s="41"/>
      <c r="C223" s="206" t="s">
        <v>490</v>
      </c>
      <c r="D223" s="206" t="s">
        <v>131</v>
      </c>
      <c r="E223" s="207" t="s">
        <v>866</v>
      </c>
      <c r="F223" s="208" t="s">
        <v>867</v>
      </c>
      <c r="G223" s="209" t="s">
        <v>209</v>
      </c>
      <c r="H223" s="210">
        <v>924</v>
      </c>
      <c r="I223" s="211"/>
      <c r="J223" s="212">
        <f>ROUND(I223*H223,2)</f>
        <v>0</v>
      </c>
      <c r="K223" s="208" t="s">
        <v>195</v>
      </c>
      <c r="L223" s="46"/>
      <c r="M223" s="213" t="s">
        <v>19</v>
      </c>
      <c r="N223" s="214" t="s">
        <v>40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145</v>
      </c>
      <c r="AT223" s="217" t="s">
        <v>131</v>
      </c>
      <c r="AU223" s="217" t="s">
        <v>79</v>
      </c>
      <c r="AY223" s="19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77</v>
      </c>
      <c r="BK223" s="218">
        <f>ROUND(I223*H223,2)</f>
        <v>0</v>
      </c>
      <c r="BL223" s="19" t="s">
        <v>145</v>
      </c>
      <c r="BM223" s="217" t="s">
        <v>868</v>
      </c>
    </row>
    <row r="224" s="2" customFormat="1">
      <c r="A224" s="40"/>
      <c r="B224" s="41"/>
      <c r="C224" s="42"/>
      <c r="D224" s="228" t="s">
        <v>197</v>
      </c>
      <c r="E224" s="42"/>
      <c r="F224" s="229" t="s">
        <v>869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197</v>
      </c>
      <c r="AU224" s="19" t="s">
        <v>79</v>
      </c>
    </row>
    <row r="225" s="14" customFormat="1">
      <c r="A225" s="14"/>
      <c r="B225" s="240"/>
      <c r="C225" s="241"/>
      <c r="D225" s="219" t="s">
        <v>224</v>
      </c>
      <c r="E225" s="242" t="s">
        <v>19</v>
      </c>
      <c r="F225" s="243" t="s">
        <v>870</v>
      </c>
      <c r="G225" s="241"/>
      <c r="H225" s="244">
        <v>924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224</v>
      </c>
      <c r="AU225" s="250" t="s">
        <v>79</v>
      </c>
      <c r="AV225" s="14" t="s">
        <v>79</v>
      </c>
      <c r="AW225" s="14" t="s">
        <v>31</v>
      </c>
      <c r="AX225" s="14" t="s">
        <v>77</v>
      </c>
      <c r="AY225" s="250" t="s">
        <v>128</v>
      </c>
    </row>
    <row r="226" s="2" customFormat="1" ht="21.75" customHeight="1">
      <c r="A226" s="40"/>
      <c r="B226" s="41"/>
      <c r="C226" s="206" t="s">
        <v>495</v>
      </c>
      <c r="D226" s="206" t="s">
        <v>131</v>
      </c>
      <c r="E226" s="207" t="s">
        <v>871</v>
      </c>
      <c r="F226" s="208" t="s">
        <v>872</v>
      </c>
      <c r="G226" s="209" t="s">
        <v>209</v>
      </c>
      <c r="H226" s="210">
        <v>1603.5</v>
      </c>
      <c r="I226" s="211"/>
      <c r="J226" s="212">
        <f>ROUND(I226*H226,2)</f>
        <v>0</v>
      </c>
      <c r="K226" s="208" t="s">
        <v>195</v>
      </c>
      <c r="L226" s="46"/>
      <c r="M226" s="213" t="s">
        <v>19</v>
      </c>
      <c r="N226" s="214" t="s">
        <v>40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145</v>
      </c>
      <c r="AT226" s="217" t="s">
        <v>131</v>
      </c>
      <c r="AU226" s="217" t="s">
        <v>79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145</v>
      </c>
      <c r="BM226" s="217" t="s">
        <v>873</v>
      </c>
    </row>
    <row r="227" s="2" customFormat="1">
      <c r="A227" s="40"/>
      <c r="B227" s="41"/>
      <c r="C227" s="42"/>
      <c r="D227" s="228" t="s">
        <v>197</v>
      </c>
      <c r="E227" s="42"/>
      <c r="F227" s="229" t="s">
        <v>874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197</v>
      </c>
      <c r="AU227" s="19" t="s">
        <v>79</v>
      </c>
    </row>
    <row r="228" s="14" customFormat="1">
      <c r="A228" s="14"/>
      <c r="B228" s="240"/>
      <c r="C228" s="241"/>
      <c r="D228" s="219" t="s">
        <v>224</v>
      </c>
      <c r="E228" s="242" t="s">
        <v>19</v>
      </c>
      <c r="F228" s="243" t="s">
        <v>875</v>
      </c>
      <c r="G228" s="241"/>
      <c r="H228" s="244">
        <v>1603.5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224</v>
      </c>
      <c r="AU228" s="250" t="s">
        <v>79</v>
      </c>
      <c r="AV228" s="14" t="s">
        <v>79</v>
      </c>
      <c r="AW228" s="14" t="s">
        <v>31</v>
      </c>
      <c r="AX228" s="14" t="s">
        <v>77</v>
      </c>
      <c r="AY228" s="250" t="s">
        <v>128</v>
      </c>
    </row>
    <row r="229" s="2" customFormat="1" ht="24.15" customHeight="1">
      <c r="A229" s="40"/>
      <c r="B229" s="41"/>
      <c r="C229" s="206" t="s">
        <v>499</v>
      </c>
      <c r="D229" s="206" t="s">
        <v>131</v>
      </c>
      <c r="E229" s="207" t="s">
        <v>876</v>
      </c>
      <c r="F229" s="208" t="s">
        <v>877</v>
      </c>
      <c r="G229" s="209" t="s">
        <v>209</v>
      </c>
      <c r="H229" s="210">
        <v>863.5</v>
      </c>
      <c r="I229" s="211"/>
      <c r="J229" s="212">
        <f>ROUND(I229*H229,2)</f>
        <v>0</v>
      </c>
      <c r="K229" s="208" t="s">
        <v>195</v>
      </c>
      <c r="L229" s="46"/>
      <c r="M229" s="213" t="s">
        <v>19</v>
      </c>
      <c r="N229" s="214" t="s">
        <v>40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145</v>
      </c>
      <c r="AT229" s="217" t="s">
        <v>131</v>
      </c>
      <c r="AU229" s="217" t="s">
        <v>79</v>
      </c>
      <c r="AY229" s="19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145</v>
      </c>
      <c r="BM229" s="217" t="s">
        <v>878</v>
      </c>
    </row>
    <row r="230" s="2" customFormat="1">
      <c r="A230" s="40"/>
      <c r="B230" s="41"/>
      <c r="C230" s="42"/>
      <c r="D230" s="228" t="s">
        <v>197</v>
      </c>
      <c r="E230" s="42"/>
      <c r="F230" s="229" t="s">
        <v>879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197</v>
      </c>
      <c r="AU230" s="19" t="s">
        <v>79</v>
      </c>
    </row>
    <row r="231" s="14" customFormat="1">
      <c r="A231" s="14"/>
      <c r="B231" s="240"/>
      <c r="C231" s="241"/>
      <c r="D231" s="219" t="s">
        <v>224</v>
      </c>
      <c r="E231" s="242" t="s">
        <v>19</v>
      </c>
      <c r="F231" s="243" t="s">
        <v>880</v>
      </c>
      <c r="G231" s="241"/>
      <c r="H231" s="244">
        <v>863.5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224</v>
      </c>
      <c r="AU231" s="250" t="s">
        <v>79</v>
      </c>
      <c r="AV231" s="14" t="s">
        <v>79</v>
      </c>
      <c r="AW231" s="14" t="s">
        <v>31</v>
      </c>
      <c r="AX231" s="14" t="s">
        <v>77</v>
      </c>
      <c r="AY231" s="250" t="s">
        <v>128</v>
      </c>
    </row>
    <row r="232" s="2" customFormat="1" ht="24.15" customHeight="1">
      <c r="A232" s="40"/>
      <c r="B232" s="41"/>
      <c r="C232" s="206" t="s">
        <v>503</v>
      </c>
      <c r="D232" s="206" t="s">
        <v>131</v>
      </c>
      <c r="E232" s="207" t="s">
        <v>881</v>
      </c>
      <c r="F232" s="208" t="s">
        <v>882</v>
      </c>
      <c r="G232" s="209" t="s">
        <v>209</v>
      </c>
      <c r="H232" s="210">
        <v>140</v>
      </c>
      <c r="I232" s="211"/>
      <c r="J232" s="212">
        <f>ROUND(I232*H232,2)</f>
        <v>0</v>
      </c>
      <c r="K232" s="208" t="s">
        <v>195</v>
      </c>
      <c r="L232" s="46"/>
      <c r="M232" s="213" t="s">
        <v>19</v>
      </c>
      <c r="N232" s="214" t="s">
        <v>40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145</v>
      </c>
      <c r="AT232" s="217" t="s">
        <v>131</v>
      </c>
      <c r="AU232" s="217" t="s">
        <v>79</v>
      </c>
      <c r="AY232" s="19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77</v>
      </c>
      <c r="BK232" s="218">
        <f>ROUND(I232*H232,2)</f>
        <v>0</v>
      </c>
      <c r="BL232" s="19" t="s">
        <v>145</v>
      </c>
      <c r="BM232" s="217" t="s">
        <v>883</v>
      </c>
    </row>
    <row r="233" s="2" customFormat="1">
      <c r="A233" s="40"/>
      <c r="B233" s="41"/>
      <c r="C233" s="42"/>
      <c r="D233" s="228" t="s">
        <v>197</v>
      </c>
      <c r="E233" s="42"/>
      <c r="F233" s="229" t="s">
        <v>884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197</v>
      </c>
      <c r="AU233" s="19" t="s">
        <v>79</v>
      </c>
    </row>
    <row r="234" s="2" customFormat="1" ht="24.15" customHeight="1">
      <c r="A234" s="40"/>
      <c r="B234" s="41"/>
      <c r="C234" s="206" t="s">
        <v>510</v>
      </c>
      <c r="D234" s="206" t="s">
        <v>131</v>
      </c>
      <c r="E234" s="207" t="s">
        <v>885</v>
      </c>
      <c r="F234" s="208" t="s">
        <v>886</v>
      </c>
      <c r="G234" s="209" t="s">
        <v>209</v>
      </c>
      <c r="H234" s="210">
        <v>1125</v>
      </c>
      <c r="I234" s="211"/>
      <c r="J234" s="212">
        <f>ROUND(I234*H234,2)</f>
        <v>0</v>
      </c>
      <c r="K234" s="208" t="s">
        <v>195</v>
      </c>
      <c r="L234" s="46"/>
      <c r="M234" s="213" t="s">
        <v>19</v>
      </c>
      <c r="N234" s="214" t="s">
        <v>40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145</v>
      </c>
      <c r="AT234" s="217" t="s">
        <v>131</v>
      </c>
      <c r="AU234" s="217" t="s">
        <v>79</v>
      </c>
      <c r="AY234" s="19" t="s">
        <v>128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77</v>
      </c>
      <c r="BK234" s="218">
        <f>ROUND(I234*H234,2)</f>
        <v>0</v>
      </c>
      <c r="BL234" s="19" t="s">
        <v>145</v>
      </c>
      <c r="BM234" s="217" t="s">
        <v>887</v>
      </c>
    </row>
    <row r="235" s="2" customFormat="1">
      <c r="A235" s="40"/>
      <c r="B235" s="41"/>
      <c r="C235" s="42"/>
      <c r="D235" s="228" t="s">
        <v>197</v>
      </c>
      <c r="E235" s="42"/>
      <c r="F235" s="229" t="s">
        <v>888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197</v>
      </c>
      <c r="AU235" s="19" t="s">
        <v>79</v>
      </c>
    </row>
    <row r="236" s="2" customFormat="1" ht="24.15" customHeight="1">
      <c r="A236" s="40"/>
      <c r="B236" s="41"/>
      <c r="C236" s="206" t="s">
        <v>517</v>
      </c>
      <c r="D236" s="206" t="s">
        <v>131</v>
      </c>
      <c r="E236" s="207" t="s">
        <v>889</v>
      </c>
      <c r="F236" s="208" t="s">
        <v>890</v>
      </c>
      <c r="G236" s="209" t="s">
        <v>209</v>
      </c>
      <c r="H236" s="210">
        <v>610</v>
      </c>
      <c r="I236" s="211"/>
      <c r="J236" s="212">
        <f>ROUND(I236*H236,2)</f>
        <v>0</v>
      </c>
      <c r="K236" s="208" t="s">
        <v>195</v>
      </c>
      <c r="L236" s="46"/>
      <c r="M236" s="213" t="s">
        <v>19</v>
      </c>
      <c r="N236" s="214" t="s">
        <v>40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145</v>
      </c>
      <c r="AT236" s="217" t="s">
        <v>131</v>
      </c>
      <c r="AU236" s="217" t="s">
        <v>79</v>
      </c>
      <c r="AY236" s="19" t="s">
        <v>128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77</v>
      </c>
      <c r="BK236" s="218">
        <f>ROUND(I236*H236,2)</f>
        <v>0</v>
      </c>
      <c r="BL236" s="19" t="s">
        <v>145</v>
      </c>
      <c r="BM236" s="217" t="s">
        <v>891</v>
      </c>
    </row>
    <row r="237" s="2" customFormat="1">
      <c r="A237" s="40"/>
      <c r="B237" s="41"/>
      <c r="C237" s="42"/>
      <c r="D237" s="228" t="s">
        <v>197</v>
      </c>
      <c r="E237" s="42"/>
      <c r="F237" s="229" t="s">
        <v>892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197</v>
      </c>
      <c r="AU237" s="19" t="s">
        <v>79</v>
      </c>
    </row>
    <row r="238" s="2" customFormat="1" ht="16.5" customHeight="1">
      <c r="A238" s="40"/>
      <c r="B238" s="41"/>
      <c r="C238" s="206" t="s">
        <v>523</v>
      </c>
      <c r="D238" s="206" t="s">
        <v>131</v>
      </c>
      <c r="E238" s="207" t="s">
        <v>366</v>
      </c>
      <c r="F238" s="208" t="s">
        <v>893</v>
      </c>
      <c r="G238" s="209" t="s">
        <v>209</v>
      </c>
      <c r="H238" s="210">
        <v>1125</v>
      </c>
      <c r="I238" s="211"/>
      <c r="J238" s="212">
        <f>ROUND(I238*H238,2)</f>
        <v>0</v>
      </c>
      <c r="K238" s="208" t="s">
        <v>195</v>
      </c>
      <c r="L238" s="46"/>
      <c r="M238" s="213" t="s">
        <v>19</v>
      </c>
      <c r="N238" s="214" t="s">
        <v>40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145</v>
      </c>
      <c r="AT238" s="217" t="s">
        <v>131</v>
      </c>
      <c r="AU238" s="217" t="s">
        <v>79</v>
      </c>
      <c r="AY238" s="19" t="s">
        <v>128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77</v>
      </c>
      <c r="BK238" s="218">
        <f>ROUND(I238*H238,2)</f>
        <v>0</v>
      </c>
      <c r="BL238" s="19" t="s">
        <v>145</v>
      </c>
      <c r="BM238" s="217" t="s">
        <v>894</v>
      </c>
    </row>
    <row r="239" s="2" customFormat="1">
      <c r="A239" s="40"/>
      <c r="B239" s="41"/>
      <c r="C239" s="42"/>
      <c r="D239" s="228" t="s">
        <v>197</v>
      </c>
      <c r="E239" s="42"/>
      <c r="F239" s="229" t="s">
        <v>369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197</v>
      </c>
      <c r="AU239" s="19" t="s">
        <v>79</v>
      </c>
    </row>
    <row r="240" s="2" customFormat="1" ht="24.15" customHeight="1">
      <c r="A240" s="40"/>
      <c r="B240" s="41"/>
      <c r="C240" s="206" t="s">
        <v>529</v>
      </c>
      <c r="D240" s="206" t="s">
        <v>131</v>
      </c>
      <c r="E240" s="207" t="s">
        <v>895</v>
      </c>
      <c r="F240" s="208" t="s">
        <v>896</v>
      </c>
      <c r="G240" s="209" t="s">
        <v>209</v>
      </c>
      <c r="H240" s="210">
        <v>140</v>
      </c>
      <c r="I240" s="211"/>
      <c r="J240" s="212">
        <f>ROUND(I240*H240,2)</f>
        <v>0</v>
      </c>
      <c r="K240" s="208" t="s">
        <v>195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145</v>
      </c>
      <c r="AT240" s="217" t="s">
        <v>131</v>
      </c>
      <c r="AU240" s="217" t="s">
        <v>79</v>
      </c>
      <c r="AY240" s="19" t="s">
        <v>128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145</v>
      </c>
      <c r="BM240" s="217" t="s">
        <v>897</v>
      </c>
    </row>
    <row r="241" s="2" customFormat="1">
      <c r="A241" s="40"/>
      <c r="B241" s="41"/>
      <c r="C241" s="42"/>
      <c r="D241" s="228" t="s">
        <v>197</v>
      </c>
      <c r="E241" s="42"/>
      <c r="F241" s="229" t="s">
        <v>898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197</v>
      </c>
      <c r="AU241" s="19" t="s">
        <v>79</v>
      </c>
    </row>
    <row r="242" s="2" customFormat="1" ht="24.15" customHeight="1">
      <c r="A242" s="40"/>
      <c r="B242" s="41"/>
      <c r="C242" s="206" t="s">
        <v>534</v>
      </c>
      <c r="D242" s="206" t="s">
        <v>131</v>
      </c>
      <c r="E242" s="207" t="s">
        <v>899</v>
      </c>
      <c r="F242" s="208" t="s">
        <v>900</v>
      </c>
      <c r="G242" s="209" t="s">
        <v>209</v>
      </c>
      <c r="H242" s="210">
        <v>1125</v>
      </c>
      <c r="I242" s="211"/>
      <c r="J242" s="212">
        <f>ROUND(I242*H242,2)</f>
        <v>0</v>
      </c>
      <c r="K242" s="208" t="s">
        <v>195</v>
      </c>
      <c r="L242" s="46"/>
      <c r="M242" s="213" t="s">
        <v>19</v>
      </c>
      <c r="N242" s="214" t="s">
        <v>40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145</v>
      </c>
      <c r="AT242" s="217" t="s">
        <v>131</v>
      </c>
      <c r="AU242" s="217" t="s">
        <v>79</v>
      </c>
      <c r="AY242" s="19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77</v>
      </c>
      <c r="BK242" s="218">
        <f>ROUND(I242*H242,2)</f>
        <v>0</v>
      </c>
      <c r="BL242" s="19" t="s">
        <v>145</v>
      </c>
      <c r="BM242" s="217" t="s">
        <v>901</v>
      </c>
    </row>
    <row r="243" s="2" customFormat="1">
      <c r="A243" s="40"/>
      <c r="B243" s="41"/>
      <c r="C243" s="42"/>
      <c r="D243" s="228" t="s">
        <v>197</v>
      </c>
      <c r="E243" s="42"/>
      <c r="F243" s="229" t="s">
        <v>902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197</v>
      </c>
      <c r="AU243" s="19" t="s">
        <v>79</v>
      </c>
    </row>
    <row r="244" s="13" customFormat="1">
      <c r="A244" s="13"/>
      <c r="B244" s="230"/>
      <c r="C244" s="231"/>
      <c r="D244" s="219" t="s">
        <v>224</v>
      </c>
      <c r="E244" s="232" t="s">
        <v>19</v>
      </c>
      <c r="F244" s="233" t="s">
        <v>903</v>
      </c>
      <c r="G244" s="231"/>
      <c r="H244" s="232" t="s">
        <v>19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224</v>
      </c>
      <c r="AU244" s="239" t="s">
        <v>79</v>
      </c>
      <c r="AV244" s="13" t="s">
        <v>77</v>
      </c>
      <c r="AW244" s="13" t="s">
        <v>31</v>
      </c>
      <c r="AX244" s="13" t="s">
        <v>69</v>
      </c>
      <c r="AY244" s="239" t="s">
        <v>128</v>
      </c>
    </row>
    <row r="245" s="14" customFormat="1">
      <c r="A245" s="14"/>
      <c r="B245" s="240"/>
      <c r="C245" s="241"/>
      <c r="D245" s="219" t="s">
        <v>224</v>
      </c>
      <c r="E245" s="242" t="s">
        <v>19</v>
      </c>
      <c r="F245" s="243" t="s">
        <v>904</v>
      </c>
      <c r="G245" s="241"/>
      <c r="H245" s="244">
        <v>610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224</v>
      </c>
      <c r="AU245" s="250" t="s">
        <v>79</v>
      </c>
      <c r="AV245" s="14" t="s">
        <v>79</v>
      </c>
      <c r="AW245" s="14" t="s">
        <v>31</v>
      </c>
      <c r="AX245" s="14" t="s">
        <v>69</v>
      </c>
      <c r="AY245" s="250" t="s">
        <v>128</v>
      </c>
    </row>
    <row r="246" s="13" customFormat="1">
      <c r="A246" s="13"/>
      <c r="B246" s="230"/>
      <c r="C246" s="231"/>
      <c r="D246" s="219" t="s">
        <v>224</v>
      </c>
      <c r="E246" s="232" t="s">
        <v>19</v>
      </c>
      <c r="F246" s="233" t="s">
        <v>905</v>
      </c>
      <c r="G246" s="231"/>
      <c r="H246" s="232" t="s">
        <v>19</v>
      </c>
      <c r="I246" s="234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224</v>
      </c>
      <c r="AU246" s="239" t="s">
        <v>79</v>
      </c>
      <c r="AV246" s="13" t="s">
        <v>77</v>
      </c>
      <c r="AW246" s="13" t="s">
        <v>31</v>
      </c>
      <c r="AX246" s="13" t="s">
        <v>69</v>
      </c>
      <c r="AY246" s="239" t="s">
        <v>128</v>
      </c>
    </row>
    <row r="247" s="14" customFormat="1">
      <c r="A247" s="14"/>
      <c r="B247" s="240"/>
      <c r="C247" s="241"/>
      <c r="D247" s="219" t="s">
        <v>224</v>
      </c>
      <c r="E247" s="242" t="s">
        <v>19</v>
      </c>
      <c r="F247" s="243" t="s">
        <v>906</v>
      </c>
      <c r="G247" s="241"/>
      <c r="H247" s="244">
        <v>515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224</v>
      </c>
      <c r="AU247" s="250" t="s">
        <v>79</v>
      </c>
      <c r="AV247" s="14" t="s">
        <v>79</v>
      </c>
      <c r="AW247" s="14" t="s">
        <v>31</v>
      </c>
      <c r="AX247" s="14" t="s">
        <v>69</v>
      </c>
      <c r="AY247" s="250" t="s">
        <v>128</v>
      </c>
    </row>
    <row r="248" s="15" customFormat="1">
      <c r="A248" s="15"/>
      <c r="B248" s="261"/>
      <c r="C248" s="262"/>
      <c r="D248" s="219" t="s">
        <v>224</v>
      </c>
      <c r="E248" s="263" t="s">
        <v>19</v>
      </c>
      <c r="F248" s="264" t="s">
        <v>473</v>
      </c>
      <c r="G248" s="262"/>
      <c r="H248" s="265">
        <v>1125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224</v>
      </c>
      <c r="AU248" s="271" t="s">
        <v>79</v>
      </c>
      <c r="AV248" s="15" t="s">
        <v>145</v>
      </c>
      <c r="AW248" s="15" t="s">
        <v>31</v>
      </c>
      <c r="AX248" s="15" t="s">
        <v>77</v>
      </c>
      <c r="AY248" s="271" t="s">
        <v>128</v>
      </c>
    </row>
    <row r="249" s="2" customFormat="1" ht="37.8" customHeight="1">
      <c r="A249" s="40"/>
      <c r="B249" s="41"/>
      <c r="C249" s="206" t="s">
        <v>539</v>
      </c>
      <c r="D249" s="206" t="s">
        <v>131</v>
      </c>
      <c r="E249" s="207" t="s">
        <v>907</v>
      </c>
      <c r="F249" s="208" t="s">
        <v>908</v>
      </c>
      <c r="G249" s="209" t="s">
        <v>209</v>
      </c>
      <c r="H249" s="210">
        <v>784</v>
      </c>
      <c r="I249" s="211"/>
      <c r="J249" s="212">
        <f>ROUND(I249*H249,2)</f>
        <v>0</v>
      </c>
      <c r="K249" s="208" t="s">
        <v>195</v>
      </c>
      <c r="L249" s="46"/>
      <c r="M249" s="213" t="s">
        <v>19</v>
      </c>
      <c r="N249" s="214" t="s">
        <v>40</v>
      </c>
      <c r="O249" s="86"/>
      <c r="P249" s="215">
        <f>O249*H249</f>
        <v>0</v>
      </c>
      <c r="Q249" s="215">
        <v>0.089219999999999994</v>
      </c>
      <c r="R249" s="215">
        <f>Q249*H249</f>
        <v>69.948479999999989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145</v>
      </c>
      <c r="AT249" s="217" t="s">
        <v>131</v>
      </c>
      <c r="AU249" s="217" t="s">
        <v>79</v>
      </c>
      <c r="AY249" s="19" t="s">
        <v>128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77</v>
      </c>
      <c r="BK249" s="218">
        <f>ROUND(I249*H249,2)</f>
        <v>0</v>
      </c>
      <c r="BL249" s="19" t="s">
        <v>145</v>
      </c>
      <c r="BM249" s="217" t="s">
        <v>909</v>
      </c>
    </row>
    <row r="250" s="2" customFormat="1">
      <c r="A250" s="40"/>
      <c r="B250" s="41"/>
      <c r="C250" s="42"/>
      <c r="D250" s="228" t="s">
        <v>197</v>
      </c>
      <c r="E250" s="42"/>
      <c r="F250" s="229" t="s">
        <v>910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197</v>
      </c>
      <c r="AU250" s="19" t="s">
        <v>79</v>
      </c>
    </row>
    <row r="251" s="14" customFormat="1">
      <c r="A251" s="14"/>
      <c r="B251" s="240"/>
      <c r="C251" s="241"/>
      <c r="D251" s="219" t="s">
        <v>224</v>
      </c>
      <c r="E251" s="242" t="s">
        <v>19</v>
      </c>
      <c r="F251" s="243" t="s">
        <v>911</v>
      </c>
      <c r="G251" s="241"/>
      <c r="H251" s="244">
        <v>784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224</v>
      </c>
      <c r="AU251" s="250" t="s">
        <v>79</v>
      </c>
      <c r="AV251" s="14" t="s">
        <v>79</v>
      </c>
      <c r="AW251" s="14" t="s">
        <v>31</v>
      </c>
      <c r="AX251" s="14" t="s">
        <v>77</v>
      </c>
      <c r="AY251" s="250" t="s">
        <v>128</v>
      </c>
    </row>
    <row r="252" s="2" customFormat="1" ht="16.5" customHeight="1">
      <c r="A252" s="40"/>
      <c r="B252" s="41"/>
      <c r="C252" s="251" t="s">
        <v>544</v>
      </c>
      <c r="D252" s="251" t="s">
        <v>310</v>
      </c>
      <c r="E252" s="252" t="s">
        <v>912</v>
      </c>
      <c r="F252" s="253" t="s">
        <v>913</v>
      </c>
      <c r="G252" s="254" t="s">
        <v>209</v>
      </c>
      <c r="H252" s="255">
        <v>707</v>
      </c>
      <c r="I252" s="256"/>
      <c r="J252" s="257">
        <f>ROUND(I252*H252,2)</f>
        <v>0</v>
      </c>
      <c r="K252" s="253" t="s">
        <v>195</v>
      </c>
      <c r="L252" s="258"/>
      <c r="M252" s="259" t="s">
        <v>19</v>
      </c>
      <c r="N252" s="260" t="s">
        <v>40</v>
      </c>
      <c r="O252" s="86"/>
      <c r="P252" s="215">
        <f>O252*H252</f>
        <v>0</v>
      </c>
      <c r="Q252" s="215">
        <v>0.13200000000000001</v>
      </c>
      <c r="R252" s="215">
        <f>Q252*H252</f>
        <v>93.323999999999998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163</v>
      </c>
      <c r="AT252" s="217" t="s">
        <v>310</v>
      </c>
      <c r="AU252" s="217" t="s">
        <v>79</v>
      </c>
      <c r="AY252" s="19" t="s">
        <v>128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77</v>
      </c>
      <c r="BK252" s="218">
        <f>ROUND(I252*H252,2)</f>
        <v>0</v>
      </c>
      <c r="BL252" s="19" t="s">
        <v>145</v>
      </c>
      <c r="BM252" s="217" t="s">
        <v>914</v>
      </c>
    </row>
    <row r="253" s="14" customFormat="1">
      <c r="A253" s="14"/>
      <c r="B253" s="240"/>
      <c r="C253" s="241"/>
      <c r="D253" s="219" t="s">
        <v>224</v>
      </c>
      <c r="E253" s="241"/>
      <c r="F253" s="243" t="s">
        <v>915</v>
      </c>
      <c r="G253" s="241"/>
      <c r="H253" s="244">
        <v>707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224</v>
      </c>
      <c r="AU253" s="250" t="s">
        <v>79</v>
      </c>
      <c r="AV253" s="14" t="s">
        <v>79</v>
      </c>
      <c r="AW253" s="14" t="s">
        <v>4</v>
      </c>
      <c r="AX253" s="14" t="s">
        <v>77</v>
      </c>
      <c r="AY253" s="250" t="s">
        <v>128</v>
      </c>
    </row>
    <row r="254" s="2" customFormat="1" ht="16.5" customHeight="1">
      <c r="A254" s="40"/>
      <c r="B254" s="41"/>
      <c r="C254" s="251" t="s">
        <v>549</v>
      </c>
      <c r="D254" s="251" t="s">
        <v>310</v>
      </c>
      <c r="E254" s="252" t="s">
        <v>916</v>
      </c>
      <c r="F254" s="253" t="s">
        <v>917</v>
      </c>
      <c r="G254" s="254" t="s">
        <v>209</v>
      </c>
      <c r="H254" s="255">
        <v>84.840000000000003</v>
      </c>
      <c r="I254" s="256"/>
      <c r="J254" s="257">
        <f>ROUND(I254*H254,2)</f>
        <v>0</v>
      </c>
      <c r="K254" s="253" t="s">
        <v>195</v>
      </c>
      <c r="L254" s="258"/>
      <c r="M254" s="259" t="s">
        <v>19</v>
      </c>
      <c r="N254" s="260" t="s">
        <v>40</v>
      </c>
      <c r="O254" s="86"/>
      <c r="P254" s="215">
        <f>O254*H254</f>
        <v>0</v>
      </c>
      <c r="Q254" s="215">
        <v>0.13100000000000001</v>
      </c>
      <c r="R254" s="215">
        <f>Q254*H254</f>
        <v>11.114040000000001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163</v>
      </c>
      <c r="AT254" s="217" t="s">
        <v>310</v>
      </c>
      <c r="AU254" s="217" t="s">
        <v>79</v>
      </c>
      <c r="AY254" s="19" t="s">
        <v>128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77</v>
      </c>
      <c r="BK254" s="218">
        <f>ROUND(I254*H254,2)</f>
        <v>0</v>
      </c>
      <c r="BL254" s="19" t="s">
        <v>145</v>
      </c>
      <c r="BM254" s="217" t="s">
        <v>918</v>
      </c>
    </row>
    <row r="255" s="14" customFormat="1">
      <c r="A255" s="14"/>
      <c r="B255" s="240"/>
      <c r="C255" s="241"/>
      <c r="D255" s="219" t="s">
        <v>224</v>
      </c>
      <c r="E255" s="241"/>
      <c r="F255" s="243" t="s">
        <v>919</v>
      </c>
      <c r="G255" s="241"/>
      <c r="H255" s="244">
        <v>84.840000000000003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224</v>
      </c>
      <c r="AU255" s="250" t="s">
        <v>79</v>
      </c>
      <c r="AV255" s="14" t="s">
        <v>79</v>
      </c>
      <c r="AW255" s="14" t="s">
        <v>4</v>
      </c>
      <c r="AX255" s="14" t="s">
        <v>77</v>
      </c>
      <c r="AY255" s="250" t="s">
        <v>128</v>
      </c>
    </row>
    <row r="256" s="2" customFormat="1" ht="44.25" customHeight="1">
      <c r="A256" s="40"/>
      <c r="B256" s="41"/>
      <c r="C256" s="206" t="s">
        <v>555</v>
      </c>
      <c r="D256" s="206" t="s">
        <v>131</v>
      </c>
      <c r="E256" s="207" t="s">
        <v>920</v>
      </c>
      <c r="F256" s="208" t="s">
        <v>921</v>
      </c>
      <c r="G256" s="209" t="s">
        <v>209</v>
      </c>
      <c r="H256" s="210">
        <v>143</v>
      </c>
      <c r="I256" s="211"/>
      <c r="J256" s="212">
        <f>ROUND(I256*H256,2)</f>
        <v>0</v>
      </c>
      <c r="K256" s="208" t="s">
        <v>195</v>
      </c>
      <c r="L256" s="46"/>
      <c r="M256" s="213" t="s">
        <v>19</v>
      </c>
      <c r="N256" s="214" t="s">
        <v>40</v>
      </c>
      <c r="O256" s="86"/>
      <c r="P256" s="215">
        <f>O256*H256</f>
        <v>0</v>
      </c>
      <c r="Q256" s="215">
        <v>0.11162</v>
      </c>
      <c r="R256" s="215">
        <f>Q256*H256</f>
        <v>15.96166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145</v>
      </c>
      <c r="AT256" s="217" t="s">
        <v>131</v>
      </c>
      <c r="AU256" s="217" t="s">
        <v>79</v>
      </c>
      <c r="AY256" s="19" t="s">
        <v>128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77</v>
      </c>
      <c r="BK256" s="218">
        <f>ROUND(I256*H256,2)</f>
        <v>0</v>
      </c>
      <c r="BL256" s="19" t="s">
        <v>145</v>
      </c>
      <c r="BM256" s="217" t="s">
        <v>922</v>
      </c>
    </row>
    <row r="257" s="2" customFormat="1">
      <c r="A257" s="40"/>
      <c r="B257" s="41"/>
      <c r="C257" s="42"/>
      <c r="D257" s="228" t="s">
        <v>197</v>
      </c>
      <c r="E257" s="42"/>
      <c r="F257" s="229" t="s">
        <v>923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197</v>
      </c>
      <c r="AU257" s="19" t="s">
        <v>79</v>
      </c>
    </row>
    <row r="258" s="14" customFormat="1">
      <c r="A258" s="14"/>
      <c r="B258" s="240"/>
      <c r="C258" s="241"/>
      <c r="D258" s="219" t="s">
        <v>224</v>
      </c>
      <c r="E258" s="242" t="s">
        <v>19</v>
      </c>
      <c r="F258" s="243" t="s">
        <v>924</v>
      </c>
      <c r="G258" s="241"/>
      <c r="H258" s="244">
        <v>143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224</v>
      </c>
      <c r="AU258" s="250" t="s">
        <v>79</v>
      </c>
      <c r="AV258" s="14" t="s">
        <v>79</v>
      </c>
      <c r="AW258" s="14" t="s">
        <v>31</v>
      </c>
      <c r="AX258" s="14" t="s">
        <v>77</v>
      </c>
      <c r="AY258" s="250" t="s">
        <v>128</v>
      </c>
    </row>
    <row r="259" s="2" customFormat="1" ht="16.5" customHeight="1">
      <c r="A259" s="40"/>
      <c r="B259" s="41"/>
      <c r="C259" s="251" t="s">
        <v>560</v>
      </c>
      <c r="D259" s="251" t="s">
        <v>310</v>
      </c>
      <c r="E259" s="252" t="s">
        <v>556</v>
      </c>
      <c r="F259" s="253" t="s">
        <v>557</v>
      </c>
      <c r="G259" s="254" t="s">
        <v>209</v>
      </c>
      <c r="H259" s="255">
        <v>177.47999999999999</v>
      </c>
      <c r="I259" s="256"/>
      <c r="J259" s="257">
        <f>ROUND(I259*H259,2)</f>
        <v>0</v>
      </c>
      <c r="K259" s="253" t="s">
        <v>195</v>
      </c>
      <c r="L259" s="258"/>
      <c r="M259" s="259" t="s">
        <v>19</v>
      </c>
      <c r="N259" s="260" t="s">
        <v>40</v>
      </c>
      <c r="O259" s="86"/>
      <c r="P259" s="215">
        <f>O259*H259</f>
        <v>0</v>
      </c>
      <c r="Q259" s="215">
        <v>0.17599999999999999</v>
      </c>
      <c r="R259" s="215">
        <f>Q259*H259</f>
        <v>31.236479999999997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163</v>
      </c>
      <c r="AT259" s="217" t="s">
        <v>310</v>
      </c>
      <c r="AU259" s="217" t="s">
        <v>79</v>
      </c>
      <c r="AY259" s="19" t="s">
        <v>128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77</v>
      </c>
      <c r="BK259" s="218">
        <f>ROUND(I259*H259,2)</f>
        <v>0</v>
      </c>
      <c r="BL259" s="19" t="s">
        <v>145</v>
      </c>
      <c r="BM259" s="217" t="s">
        <v>925</v>
      </c>
    </row>
    <row r="260" s="13" customFormat="1">
      <c r="A260" s="13"/>
      <c r="B260" s="230"/>
      <c r="C260" s="231"/>
      <c r="D260" s="219" t="s">
        <v>224</v>
      </c>
      <c r="E260" s="232" t="s">
        <v>19</v>
      </c>
      <c r="F260" s="233" t="s">
        <v>926</v>
      </c>
      <c r="G260" s="231"/>
      <c r="H260" s="232" t="s">
        <v>19</v>
      </c>
      <c r="I260" s="234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224</v>
      </c>
      <c r="AU260" s="239" t="s">
        <v>79</v>
      </c>
      <c r="AV260" s="13" t="s">
        <v>77</v>
      </c>
      <c r="AW260" s="13" t="s">
        <v>31</v>
      </c>
      <c r="AX260" s="13" t="s">
        <v>69</v>
      </c>
      <c r="AY260" s="239" t="s">
        <v>128</v>
      </c>
    </row>
    <row r="261" s="14" customFormat="1">
      <c r="A261" s="14"/>
      <c r="B261" s="240"/>
      <c r="C261" s="241"/>
      <c r="D261" s="219" t="s">
        <v>224</v>
      </c>
      <c r="E261" s="242" t="s">
        <v>19</v>
      </c>
      <c r="F261" s="243" t="s">
        <v>927</v>
      </c>
      <c r="G261" s="241"/>
      <c r="H261" s="244">
        <v>143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224</v>
      </c>
      <c r="AU261" s="250" t="s">
        <v>79</v>
      </c>
      <c r="AV261" s="14" t="s">
        <v>79</v>
      </c>
      <c r="AW261" s="14" t="s">
        <v>31</v>
      </c>
      <c r="AX261" s="14" t="s">
        <v>69</v>
      </c>
      <c r="AY261" s="250" t="s">
        <v>128</v>
      </c>
    </row>
    <row r="262" s="13" customFormat="1">
      <c r="A262" s="13"/>
      <c r="B262" s="230"/>
      <c r="C262" s="231"/>
      <c r="D262" s="219" t="s">
        <v>224</v>
      </c>
      <c r="E262" s="232" t="s">
        <v>19</v>
      </c>
      <c r="F262" s="233" t="s">
        <v>928</v>
      </c>
      <c r="G262" s="231"/>
      <c r="H262" s="232" t="s">
        <v>19</v>
      </c>
      <c r="I262" s="234"/>
      <c r="J262" s="231"/>
      <c r="K262" s="231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224</v>
      </c>
      <c r="AU262" s="239" t="s">
        <v>79</v>
      </c>
      <c r="AV262" s="13" t="s">
        <v>77</v>
      </c>
      <c r="AW262" s="13" t="s">
        <v>31</v>
      </c>
      <c r="AX262" s="13" t="s">
        <v>69</v>
      </c>
      <c r="AY262" s="239" t="s">
        <v>128</v>
      </c>
    </row>
    <row r="263" s="14" customFormat="1">
      <c r="A263" s="14"/>
      <c r="B263" s="240"/>
      <c r="C263" s="241"/>
      <c r="D263" s="219" t="s">
        <v>224</v>
      </c>
      <c r="E263" s="242" t="s">
        <v>19</v>
      </c>
      <c r="F263" s="243" t="s">
        <v>355</v>
      </c>
      <c r="G263" s="241"/>
      <c r="H263" s="244">
        <v>31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224</v>
      </c>
      <c r="AU263" s="250" t="s">
        <v>79</v>
      </c>
      <c r="AV263" s="14" t="s">
        <v>79</v>
      </c>
      <c r="AW263" s="14" t="s">
        <v>31</v>
      </c>
      <c r="AX263" s="14" t="s">
        <v>69</v>
      </c>
      <c r="AY263" s="250" t="s">
        <v>128</v>
      </c>
    </row>
    <row r="264" s="15" customFormat="1">
      <c r="A264" s="15"/>
      <c r="B264" s="261"/>
      <c r="C264" s="262"/>
      <c r="D264" s="219" t="s">
        <v>224</v>
      </c>
      <c r="E264" s="263" t="s">
        <v>19</v>
      </c>
      <c r="F264" s="264" t="s">
        <v>473</v>
      </c>
      <c r="G264" s="262"/>
      <c r="H264" s="265">
        <v>174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224</v>
      </c>
      <c r="AU264" s="271" t="s">
        <v>79</v>
      </c>
      <c r="AV264" s="15" t="s">
        <v>145</v>
      </c>
      <c r="AW264" s="15" t="s">
        <v>31</v>
      </c>
      <c r="AX264" s="15" t="s">
        <v>77</v>
      </c>
      <c r="AY264" s="271" t="s">
        <v>128</v>
      </c>
    </row>
    <row r="265" s="14" customFormat="1">
      <c r="A265" s="14"/>
      <c r="B265" s="240"/>
      <c r="C265" s="241"/>
      <c r="D265" s="219" t="s">
        <v>224</v>
      </c>
      <c r="E265" s="241"/>
      <c r="F265" s="243" t="s">
        <v>929</v>
      </c>
      <c r="G265" s="241"/>
      <c r="H265" s="244">
        <v>177.47999999999999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224</v>
      </c>
      <c r="AU265" s="250" t="s">
        <v>79</v>
      </c>
      <c r="AV265" s="14" t="s">
        <v>79</v>
      </c>
      <c r="AW265" s="14" t="s">
        <v>4</v>
      </c>
      <c r="AX265" s="14" t="s">
        <v>77</v>
      </c>
      <c r="AY265" s="250" t="s">
        <v>128</v>
      </c>
    </row>
    <row r="266" s="2" customFormat="1" ht="16.5" customHeight="1">
      <c r="A266" s="40"/>
      <c r="B266" s="41"/>
      <c r="C266" s="251" t="s">
        <v>570</v>
      </c>
      <c r="D266" s="251" t="s">
        <v>310</v>
      </c>
      <c r="E266" s="252" t="s">
        <v>930</v>
      </c>
      <c r="F266" s="253" t="s">
        <v>931</v>
      </c>
      <c r="G266" s="254" t="s">
        <v>209</v>
      </c>
      <c r="H266" s="255">
        <v>18.5</v>
      </c>
      <c r="I266" s="256"/>
      <c r="J266" s="257">
        <f>ROUND(I266*H266,2)</f>
        <v>0</v>
      </c>
      <c r="K266" s="253" t="s">
        <v>195</v>
      </c>
      <c r="L266" s="258"/>
      <c r="M266" s="259" t="s">
        <v>19</v>
      </c>
      <c r="N266" s="260" t="s">
        <v>40</v>
      </c>
      <c r="O266" s="86"/>
      <c r="P266" s="215">
        <f>O266*H266</f>
        <v>0</v>
      </c>
      <c r="Q266" s="215">
        <v>0.17499999999999999</v>
      </c>
      <c r="R266" s="215">
        <f>Q266*H266</f>
        <v>3.2374999999999998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163</v>
      </c>
      <c r="AT266" s="217" t="s">
        <v>310</v>
      </c>
      <c r="AU266" s="217" t="s">
        <v>79</v>
      </c>
      <c r="AY266" s="19" t="s">
        <v>128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77</v>
      </c>
      <c r="BK266" s="218">
        <f>ROUND(I266*H266,2)</f>
        <v>0</v>
      </c>
      <c r="BL266" s="19" t="s">
        <v>145</v>
      </c>
      <c r="BM266" s="217" t="s">
        <v>932</v>
      </c>
    </row>
    <row r="267" s="12" customFormat="1" ht="22.8" customHeight="1">
      <c r="A267" s="12"/>
      <c r="B267" s="190"/>
      <c r="C267" s="191"/>
      <c r="D267" s="192" t="s">
        <v>68</v>
      </c>
      <c r="E267" s="204" t="s">
        <v>163</v>
      </c>
      <c r="F267" s="204" t="s">
        <v>396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SUM(P268:P313)</f>
        <v>0</v>
      </c>
      <c r="Q267" s="198"/>
      <c r="R267" s="199">
        <f>SUM(R268:R313)</f>
        <v>13.306609999999997</v>
      </c>
      <c r="S267" s="198"/>
      <c r="T267" s="200">
        <f>SUM(T268:T313)</f>
        <v>2.6000000000000001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77</v>
      </c>
      <c r="AT267" s="202" t="s">
        <v>68</v>
      </c>
      <c r="AU267" s="202" t="s">
        <v>77</v>
      </c>
      <c r="AY267" s="201" t="s">
        <v>128</v>
      </c>
      <c r="BK267" s="203">
        <f>SUM(BK268:BK313)</f>
        <v>0</v>
      </c>
    </row>
    <row r="268" s="2" customFormat="1" ht="16.5" customHeight="1">
      <c r="A268" s="40"/>
      <c r="B268" s="41"/>
      <c r="C268" s="206" t="s">
        <v>575</v>
      </c>
      <c r="D268" s="206" t="s">
        <v>131</v>
      </c>
      <c r="E268" s="207" t="s">
        <v>398</v>
      </c>
      <c r="F268" s="208" t="s">
        <v>399</v>
      </c>
      <c r="G268" s="209" t="s">
        <v>243</v>
      </c>
      <c r="H268" s="210">
        <v>67</v>
      </c>
      <c r="I268" s="211"/>
      <c r="J268" s="212">
        <f>ROUND(I268*H268,2)</f>
        <v>0</v>
      </c>
      <c r="K268" s="208" t="s">
        <v>195</v>
      </c>
      <c r="L268" s="46"/>
      <c r="M268" s="213" t="s">
        <v>19</v>
      </c>
      <c r="N268" s="214" t="s">
        <v>40</v>
      </c>
      <c r="O268" s="86"/>
      <c r="P268" s="215">
        <f>O268*H268</f>
        <v>0</v>
      </c>
      <c r="Q268" s="215">
        <v>1.0000000000000001E-05</v>
      </c>
      <c r="R268" s="215">
        <f>Q268*H268</f>
        <v>0.00067000000000000002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145</v>
      </c>
      <c r="AT268" s="217" t="s">
        <v>131</v>
      </c>
      <c r="AU268" s="217" t="s">
        <v>79</v>
      </c>
      <c r="AY268" s="19" t="s">
        <v>128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77</v>
      </c>
      <c r="BK268" s="218">
        <f>ROUND(I268*H268,2)</f>
        <v>0</v>
      </c>
      <c r="BL268" s="19" t="s">
        <v>145</v>
      </c>
      <c r="BM268" s="217" t="s">
        <v>933</v>
      </c>
    </row>
    <row r="269" s="2" customFormat="1">
      <c r="A269" s="40"/>
      <c r="B269" s="41"/>
      <c r="C269" s="42"/>
      <c r="D269" s="228" t="s">
        <v>197</v>
      </c>
      <c r="E269" s="42"/>
      <c r="F269" s="229" t="s">
        <v>401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197</v>
      </c>
      <c r="AU269" s="19" t="s">
        <v>79</v>
      </c>
    </row>
    <row r="270" s="14" customFormat="1">
      <c r="A270" s="14"/>
      <c r="B270" s="240"/>
      <c r="C270" s="241"/>
      <c r="D270" s="219" t="s">
        <v>224</v>
      </c>
      <c r="E270" s="242" t="s">
        <v>19</v>
      </c>
      <c r="F270" s="243" t="s">
        <v>534</v>
      </c>
      <c r="G270" s="241"/>
      <c r="H270" s="244">
        <v>67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224</v>
      </c>
      <c r="AU270" s="250" t="s">
        <v>79</v>
      </c>
      <c r="AV270" s="14" t="s">
        <v>79</v>
      </c>
      <c r="AW270" s="14" t="s">
        <v>31</v>
      </c>
      <c r="AX270" s="14" t="s">
        <v>77</v>
      </c>
      <c r="AY270" s="250" t="s">
        <v>128</v>
      </c>
    </row>
    <row r="271" s="2" customFormat="1" ht="16.5" customHeight="1">
      <c r="A271" s="40"/>
      <c r="B271" s="41"/>
      <c r="C271" s="251" t="s">
        <v>580</v>
      </c>
      <c r="D271" s="251" t="s">
        <v>310</v>
      </c>
      <c r="E271" s="252" t="s">
        <v>403</v>
      </c>
      <c r="F271" s="253" t="s">
        <v>404</v>
      </c>
      <c r="G271" s="254" t="s">
        <v>243</v>
      </c>
      <c r="H271" s="255">
        <v>67</v>
      </c>
      <c r="I271" s="256"/>
      <c r="J271" s="257">
        <f>ROUND(I271*H271,2)</f>
        <v>0</v>
      </c>
      <c r="K271" s="253" t="s">
        <v>195</v>
      </c>
      <c r="L271" s="258"/>
      <c r="M271" s="259" t="s">
        <v>19</v>
      </c>
      <c r="N271" s="260" t="s">
        <v>40</v>
      </c>
      <c r="O271" s="86"/>
      <c r="P271" s="215">
        <f>O271*H271</f>
        <v>0</v>
      </c>
      <c r="Q271" s="215">
        <v>0.0024099999999999998</v>
      </c>
      <c r="R271" s="215">
        <f>Q271*H271</f>
        <v>0.16146999999999998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163</v>
      </c>
      <c r="AT271" s="217" t="s">
        <v>310</v>
      </c>
      <c r="AU271" s="217" t="s">
        <v>79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77</v>
      </c>
      <c r="BK271" s="218">
        <f>ROUND(I271*H271,2)</f>
        <v>0</v>
      </c>
      <c r="BL271" s="19" t="s">
        <v>145</v>
      </c>
      <c r="BM271" s="217" t="s">
        <v>934</v>
      </c>
    </row>
    <row r="272" s="2" customFormat="1" ht="24.15" customHeight="1">
      <c r="A272" s="40"/>
      <c r="B272" s="41"/>
      <c r="C272" s="206" t="s">
        <v>585</v>
      </c>
      <c r="D272" s="206" t="s">
        <v>131</v>
      </c>
      <c r="E272" s="207" t="s">
        <v>408</v>
      </c>
      <c r="F272" s="208" t="s">
        <v>409</v>
      </c>
      <c r="G272" s="209" t="s">
        <v>166</v>
      </c>
      <c r="H272" s="210">
        <v>28</v>
      </c>
      <c r="I272" s="211"/>
      <c r="J272" s="212">
        <f>ROUND(I272*H272,2)</f>
        <v>0</v>
      </c>
      <c r="K272" s="208" t="s">
        <v>195</v>
      </c>
      <c r="L272" s="46"/>
      <c r="M272" s="213" t="s">
        <v>19</v>
      </c>
      <c r="N272" s="214" t="s">
        <v>40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145</v>
      </c>
      <c r="AT272" s="217" t="s">
        <v>131</v>
      </c>
      <c r="AU272" s="217" t="s">
        <v>79</v>
      </c>
      <c r="AY272" s="19" t="s">
        <v>128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77</v>
      </c>
      <c r="BK272" s="218">
        <f>ROUND(I272*H272,2)</f>
        <v>0</v>
      </c>
      <c r="BL272" s="19" t="s">
        <v>145</v>
      </c>
      <c r="BM272" s="217" t="s">
        <v>935</v>
      </c>
    </row>
    <row r="273" s="2" customFormat="1">
      <c r="A273" s="40"/>
      <c r="B273" s="41"/>
      <c r="C273" s="42"/>
      <c r="D273" s="228" t="s">
        <v>197</v>
      </c>
      <c r="E273" s="42"/>
      <c r="F273" s="229" t="s">
        <v>411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197</v>
      </c>
      <c r="AU273" s="19" t="s">
        <v>79</v>
      </c>
    </row>
    <row r="274" s="2" customFormat="1" ht="16.5" customHeight="1">
      <c r="A274" s="40"/>
      <c r="B274" s="41"/>
      <c r="C274" s="251" t="s">
        <v>590</v>
      </c>
      <c r="D274" s="251" t="s">
        <v>310</v>
      </c>
      <c r="E274" s="252" t="s">
        <v>413</v>
      </c>
      <c r="F274" s="253" t="s">
        <v>414</v>
      </c>
      <c r="G274" s="254" t="s">
        <v>166</v>
      </c>
      <c r="H274" s="255">
        <v>28</v>
      </c>
      <c r="I274" s="256"/>
      <c r="J274" s="257">
        <f>ROUND(I274*H274,2)</f>
        <v>0</v>
      </c>
      <c r="K274" s="253" t="s">
        <v>195</v>
      </c>
      <c r="L274" s="258"/>
      <c r="M274" s="259" t="s">
        <v>19</v>
      </c>
      <c r="N274" s="260" t="s">
        <v>40</v>
      </c>
      <c r="O274" s="86"/>
      <c r="P274" s="215">
        <f>O274*H274</f>
        <v>0</v>
      </c>
      <c r="Q274" s="215">
        <v>0.00080000000000000004</v>
      </c>
      <c r="R274" s="215">
        <f>Q274*H274</f>
        <v>0.0224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163</v>
      </c>
      <c r="AT274" s="217" t="s">
        <v>310</v>
      </c>
      <c r="AU274" s="217" t="s">
        <v>79</v>
      </c>
      <c r="AY274" s="19" t="s">
        <v>128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77</v>
      </c>
      <c r="BK274" s="218">
        <f>ROUND(I274*H274,2)</f>
        <v>0</v>
      </c>
      <c r="BL274" s="19" t="s">
        <v>145</v>
      </c>
      <c r="BM274" s="217" t="s">
        <v>936</v>
      </c>
    </row>
    <row r="275" s="2" customFormat="1" ht="16.5" customHeight="1">
      <c r="A275" s="40"/>
      <c r="B275" s="41"/>
      <c r="C275" s="206" t="s">
        <v>595</v>
      </c>
      <c r="D275" s="206" t="s">
        <v>131</v>
      </c>
      <c r="E275" s="207" t="s">
        <v>937</v>
      </c>
      <c r="F275" s="208" t="s">
        <v>938</v>
      </c>
      <c r="G275" s="209" t="s">
        <v>166</v>
      </c>
      <c r="H275" s="210">
        <v>14</v>
      </c>
      <c r="I275" s="211"/>
      <c r="J275" s="212">
        <f>ROUND(I275*H275,2)</f>
        <v>0</v>
      </c>
      <c r="K275" s="208" t="s">
        <v>195</v>
      </c>
      <c r="L275" s="46"/>
      <c r="M275" s="213" t="s">
        <v>19</v>
      </c>
      <c r="N275" s="214" t="s">
        <v>40</v>
      </c>
      <c r="O275" s="86"/>
      <c r="P275" s="215">
        <f>O275*H275</f>
        <v>0</v>
      </c>
      <c r="Q275" s="215">
        <v>0.030759999999999999</v>
      </c>
      <c r="R275" s="215">
        <f>Q275*H275</f>
        <v>0.43063999999999997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145</v>
      </c>
      <c r="AT275" s="217" t="s">
        <v>131</v>
      </c>
      <c r="AU275" s="217" t="s">
        <v>79</v>
      </c>
      <c r="AY275" s="19" t="s">
        <v>128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145</v>
      </c>
      <c r="BM275" s="217" t="s">
        <v>939</v>
      </c>
    </row>
    <row r="276" s="2" customFormat="1">
      <c r="A276" s="40"/>
      <c r="B276" s="41"/>
      <c r="C276" s="42"/>
      <c r="D276" s="228" t="s">
        <v>197</v>
      </c>
      <c r="E276" s="42"/>
      <c r="F276" s="229" t="s">
        <v>940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197</v>
      </c>
      <c r="AU276" s="19" t="s">
        <v>79</v>
      </c>
    </row>
    <row r="277" s="13" customFormat="1">
      <c r="A277" s="13"/>
      <c r="B277" s="230"/>
      <c r="C277" s="231"/>
      <c r="D277" s="219" t="s">
        <v>224</v>
      </c>
      <c r="E277" s="232" t="s">
        <v>19</v>
      </c>
      <c r="F277" s="233" t="s">
        <v>941</v>
      </c>
      <c r="G277" s="231"/>
      <c r="H277" s="232" t="s">
        <v>19</v>
      </c>
      <c r="I277" s="234"/>
      <c r="J277" s="231"/>
      <c r="K277" s="231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224</v>
      </c>
      <c r="AU277" s="239" t="s">
        <v>79</v>
      </c>
      <c r="AV277" s="13" t="s">
        <v>77</v>
      </c>
      <c r="AW277" s="13" t="s">
        <v>31</v>
      </c>
      <c r="AX277" s="13" t="s">
        <v>69</v>
      </c>
      <c r="AY277" s="239" t="s">
        <v>128</v>
      </c>
    </row>
    <row r="278" s="14" customFormat="1">
      <c r="A278" s="14"/>
      <c r="B278" s="240"/>
      <c r="C278" s="241"/>
      <c r="D278" s="219" t="s">
        <v>224</v>
      </c>
      <c r="E278" s="242" t="s">
        <v>19</v>
      </c>
      <c r="F278" s="243" t="s">
        <v>257</v>
      </c>
      <c r="G278" s="241"/>
      <c r="H278" s="244">
        <v>13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224</v>
      </c>
      <c r="AU278" s="250" t="s">
        <v>79</v>
      </c>
      <c r="AV278" s="14" t="s">
        <v>79</v>
      </c>
      <c r="AW278" s="14" t="s">
        <v>31</v>
      </c>
      <c r="AX278" s="14" t="s">
        <v>69</v>
      </c>
      <c r="AY278" s="250" t="s">
        <v>128</v>
      </c>
    </row>
    <row r="279" s="13" customFormat="1">
      <c r="A279" s="13"/>
      <c r="B279" s="230"/>
      <c r="C279" s="231"/>
      <c r="D279" s="219" t="s">
        <v>224</v>
      </c>
      <c r="E279" s="232" t="s">
        <v>19</v>
      </c>
      <c r="F279" s="233" t="s">
        <v>942</v>
      </c>
      <c r="G279" s="231"/>
      <c r="H279" s="232" t="s">
        <v>19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224</v>
      </c>
      <c r="AU279" s="239" t="s">
        <v>79</v>
      </c>
      <c r="AV279" s="13" t="s">
        <v>77</v>
      </c>
      <c r="AW279" s="13" t="s">
        <v>31</v>
      </c>
      <c r="AX279" s="13" t="s">
        <v>69</v>
      </c>
      <c r="AY279" s="239" t="s">
        <v>128</v>
      </c>
    </row>
    <row r="280" s="14" customFormat="1">
      <c r="A280" s="14"/>
      <c r="B280" s="240"/>
      <c r="C280" s="241"/>
      <c r="D280" s="219" t="s">
        <v>224</v>
      </c>
      <c r="E280" s="242" t="s">
        <v>19</v>
      </c>
      <c r="F280" s="243" t="s">
        <v>77</v>
      </c>
      <c r="G280" s="241"/>
      <c r="H280" s="244">
        <v>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224</v>
      </c>
      <c r="AU280" s="250" t="s">
        <v>79</v>
      </c>
      <c r="AV280" s="14" t="s">
        <v>79</v>
      </c>
      <c r="AW280" s="14" t="s">
        <v>31</v>
      </c>
      <c r="AX280" s="14" t="s">
        <v>69</v>
      </c>
      <c r="AY280" s="250" t="s">
        <v>128</v>
      </c>
    </row>
    <row r="281" s="15" customFormat="1">
      <c r="A281" s="15"/>
      <c r="B281" s="261"/>
      <c r="C281" s="262"/>
      <c r="D281" s="219" t="s">
        <v>224</v>
      </c>
      <c r="E281" s="263" t="s">
        <v>19</v>
      </c>
      <c r="F281" s="264" t="s">
        <v>473</v>
      </c>
      <c r="G281" s="262"/>
      <c r="H281" s="265">
        <v>14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224</v>
      </c>
      <c r="AU281" s="271" t="s">
        <v>79</v>
      </c>
      <c r="AV281" s="15" t="s">
        <v>145</v>
      </c>
      <c r="AW281" s="15" t="s">
        <v>31</v>
      </c>
      <c r="AX281" s="15" t="s">
        <v>77</v>
      </c>
      <c r="AY281" s="271" t="s">
        <v>128</v>
      </c>
    </row>
    <row r="282" s="2" customFormat="1" ht="16.5" customHeight="1">
      <c r="A282" s="40"/>
      <c r="B282" s="41"/>
      <c r="C282" s="251" t="s">
        <v>600</v>
      </c>
      <c r="D282" s="251" t="s">
        <v>310</v>
      </c>
      <c r="E282" s="252" t="s">
        <v>422</v>
      </c>
      <c r="F282" s="253" t="s">
        <v>423</v>
      </c>
      <c r="G282" s="254" t="s">
        <v>166</v>
      </c>
      <c r="H282" s="255">
        <v>14</v>
      </c>
      <c r="I282" s="256"/>
      <c r="J282" s="257">
        <f>ROUND(I282*H282,2)</f>
        <v>0</v>
      </c>
      <c r="K282" s="253" t="s">
        <v>195</v>
      </c>
      <c r="L282" s="258"/>
      <c r="M282" s="259" t="s">
        <v>19</v>
      </c>
      <c r="N282" s="260" t="s">
        <v>40</v>
      </c>
      <c r="O282" s="86"/>
      <c r="P282" s="215">
        <f>O282*H282</f>
        <v>0</v>
      </c>
      <c r="Q282" s="215">
        <v>0.073999999999999996</v>
      </c>
      <c r="R282" s="215">
        <f>Q282*H282</f>
        <v>1.036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163</v>
      </c>
      <c r="AT282" s="217" t="s">
        <v>310</v>
      </c>
      <c r="AU282" s="217" t="s">
        <v>79</v>
      </c>
      <c r="AY282" s="19" t="s">
        <v>128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77</v>
      </c>
      <c r="BK282" s="218">
        <f>ROUND(I282*H282,2)</f>
        <v>0</v>
      </c>
      <c r="BL282" s="19" t="s">
        <v>145</v>
      </c>
      <c r="BM282" s="217" t="s">
        <v>943</v>
      </c>
    </row>
    <row r="283" s="2" customFormat="1" ht="16.5" customHeight="1">
      <c r="A283" s="40"/>
      <c r="B283" s="41"/>
      <c r="C283" s="251" t="s">
        <v>607</v>
      </c>
      <c r="D283" s="251" t="s">
        <v>310</v>
      </c>
      <c r="E283" s="252" t="s">
        <v>426</v>
      </c>
      <c r="F283" s="253" t="s">
        <v>427</v>
      </c>
      <c r="G283" s="254" t="s">
        <v>166</v>
      </c>
      <c r="H283" s="255">
        <v>14</v>
      </c>
      <c r="I283" s="256"/>
      <c r="J283" s="257">
        <f>ROUND(I283*H283,2)</f>
        <v>0</v>
      </c>
      <c r="K283" s="253" t="s">
        <v>195</v>
      </c>
      <c r="L283" s="258"/>
      <c r="M283" s="259" t="s">
        <v>19</v>
      </c>
      <c r="N283" s="260" t="s">
        <v>40</v>
      </c>
      <c r="O283" s="86"/>
      <c r="P283" s="215">
        <f>O283*H283</f>
        <v>0</v>
      </c>
      <c r="Q283" s="215">
        <v>0.0085000000000000006</v>
      </c>
      <c r="R283" s="215">
        <f>Q283*H283</f>
        <v>0.11900000000000001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163</v>
      </c>
      <c r="AT283" s="217" t="s">
        <v>310</v>
      </c>
      <c r="AU283" s="217" t="s">
        <v>79</v>
      </c>
      <c r="AY283" s="19" t="s">
        <v>128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77</v>
      </c>
      <c r="BK283" s="218">
        <f>ROUND(I283*H283,2)</f>
        <v>0</v>
      </c>
      <c r="BL283" s="19" t="s">
        <v>145</v>
      </c>
      <c r="BM283" s="217" t="s">
        <v>944</v>
      </c>
    </row>
    <row r="284" s="2" customFormat="1" ht="16.5" customHeight="1">
      <c r="A284" s="40"/>
      <c r="B284" s="41"/>
      <c r="C284" s="206" t="s">
        <v>613</v>
      </c>
      <c r="D284" s="206" t="s">
        <v>131</v>
      </c>
      <c r="E284" s="207" t="s">
        <v>430</v>
      </c>
      <c r="F284" s="208" t="s">
        <v>431</v>
      </c>
      <c r="G284" s="209" t="s">
        <v>166</v>
      </c>
      <c r="H284" s="210">
        <v>14</v>
      </c>
      <c r="I284" s="211"/>
      <c r="J284" s="212">
        <f>ROUND(I284*H284,2)</f>
        <v>0</v>
      </c>
      <c r="K284" s="208" t="s">
        <v>195</v>
      </c>
      <c r="L284" s="46"/>
      <c r="M284" s="213" t="s">
        <v>19</v>
      </c>
      <c r="N284" s="214" t="s">
        <v>40</v>
      </c>
      <c r="O284" s="86"/>
      <c r="P284" s="215">
        <f>O284*H284</f>
        <v>0</v>
      </c>
      <c r="Q284" s="215">
        <v>0.030759999999999999</v>
      </c>
      <c r="R284" s="215">
        <f>Q284*H284</f>
        <v>0.43063999999999997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145</v>
      </c>
      <c r="AT284" s="217" t="s">
        <v>131</v>
      </c>
      <c r="AU284" s="217" t="s">
        <v>79</v>
      </c>
      <c r="AY284" s="19" t="s">
        <v>128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77</v>
      </c>
      <c r="BK284" s="218">
        <f>ROUND(I284*H284,2)</f>
        <v>0</v>
      </c>
      <c r="BL284" s="19" t="s">
        <v>145</v>
      </c>
      <c r="BM284" s="217" t="s">
        <v>945</v>
      </c>
    </row>
    <row r="285" s="2" customFormat="1">
      <c r="A285" s="40"/>
      <c r="B285" s="41"/>
      <c r="C285" s="42"/>
      <c r="D285" s="228" t="s">
        <v>197</v>
      </c>
      <c r="E285" s="42"/>
      <c r="F285" s="229" t="s">
        <v>433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197</v>
      </c>
      <c r="AU285" s="19" t="s">
        <v>79</v>
      </c>
    </row>
    <row r="286" s="2" customFormat="1" ht="16.5" customHeight="1">
      <c r="A286" s="40"/>
      <c r="B286" s="41"/>
      <c r="C286" s="251" t="s">
        <v>618</v>
      </c>
      <c r="D286" s="251" t="s">
        <v>310</v>
      </c>
      <c r="E286" s="252" t="s">
        <v>435</v>
      </c>
      <c r="F286" s="253" t="s">
        <v>436</v>
      </c>
      <c r="G286" s="254" t="s">
        <v>166</v>
      </c>
      <c r="H286" s="255">
        <v>14</v>
      </c>
      <c r="I286" s="256"/>
      <c r="J286" s="257">
        <f>ROUND(I286*H286,2)</f>
        <v>0</v>
      </c>
      <c r="K286" s="253" t="s">
        <v>195</v>
      </c>
      <c r="L286" s="258"/>
      <c r="M286" s="259" t="s">
        <v>19</v>
      </c>
      <c r="N286" s="260" t="s">
        <v>40</v>
      </c>
      <c r="O286" s="86"/>
      <c r="P286" s="215">
        <f>O286*H286</f>
        <v>0</v>
      </c>
      <c r="Q286" s="215">
        <v>0.071999999999999995</v>
      </c>
      <c r="R286" s="215">
        <f>Q286*H286</f>
        <v>1.008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163</v>
      </c>
      <c r="AT286" s="217" t="s">
        <v>310</v>
      </c>
      <c r="AU286" s="217" t="s">
        <v>79</v>
      </c>
      <c r="AY286" s="19" t="s">
        <v>128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77</v>
      </c>
      <c r="BK286" s="218">
        <f>ROUND(I286*H286,2)</f>
        <v>0</v>
      </c>
      <c r="BL286" s="19" t="s">
        <v>145</v>
      </c>
      <c r="BM286" s="217" t="s">
        <v>946</v>
      </c>
    </row>
    <row r="287" s="2" customFormat="1" ht="16.5" customHeight="1">
      <c r="A287" s="40"/>
      <c r="B287" s="41"/>
      <c r="C287" s="251" t="s">
        <v>623</v>
      </c>
      <c r="D287" s="251" t="s">
        <v>310</v>
      </c>
      <c r="E287" s="252" t="s">
        <v>439</v>
      </c>
      <c r="F287" s="253" t="s">
        <v>440</v>
      </c>
      <c r="G287" s="254" t="s">
        <v>166</v>
      </c>
      <c r="H287" s="255">
        <v>14</v>
      </c>
      <c r="I287" s="256"/>
      <c r="J287" s="257">
        <f>ROUND(I287*H287,2)</f>
        <v>0</v>
      </c>
      <c r="K287" s="253" t="s">
        <v>195</v>
      </c>
      <c r="L287" s="258"/>
      <c r="M287" s="259" t="s">
        <v>19</v>
      </c>
      <c r="N287" s="260" t="s">
        <v>40</v>
      </c>
      <c r="O287" s="86"/>
      <c r="P287" s="215">
        <f>O287*H287</f>
        <v>0</v>
      </c>
      <c r="Q287" s="215">
        <v>0.105</v>
      </c>
      <c r="R287" s="215">
        <f>Q287*H287</f>
        <v>1.47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163</v>
      </c>
      <c r="AT287" s="217" t="s">
        <v>310</v>
      </c>
      <c r="AU287" s="217" t="s">
        <v>79</v>
      </c>
      <c r="AY287" s="19" t="s">
        <v>128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77</v>
      </c>
      <c r="BK287" s="218">
        <f>ROUND(I287*H287,2)</f>
        <v>0</v>
      </c>
      <c r="BL287" s="19" t="s">
        <v>145</v>
      </c>
      <c r="BM287" s="217" t="s">
        <v>947</v>
      </c>
    </row>
    <row r="288" s="2" customFormat="1" ht="16.5" customHeight="1">
      <c r="A288" s="40"/>
      <c r="B288" s="41"/>
      <c r="C288" s="251" t="s">
        <v>628</v>
      </c>
      <c r="D288" s="251" t="s">
        <v>310</v>
      </c>
      <c r="E288" s="252" t="s">
        <v>443</v>
      </c>
      <c r="F288" s="253" t="s">
        <v>444</v>
      </c>
      <c r="G288" s="254" t="s">
        <v>166</v>
      </c>
      <c r="H288" s="255">
        <v>14</v>
      </c>
      <c r="I288" s="256"/>
      <c r="J288" s="257">
        <f>ROUND(I288*H288,2)</f>
        <v>0</v>
      </c>
      <c r="K288" s="253" t="s">
        <v>195</v>
      </c>
      <c r="L288" s="258"/>
      <c r="M288" s="259" t="s">
        <v>19</v>
      </c>
      <c r="N288" s="260" t="s">
        <v>40</v>
      </c>
      <c r="O288" s="86"/>
      <c r="P288" s="215">
        <f>O288*H288</f>
        <v>0</v>
      </c>
      <c r="Q288" s="215">
        <v>0.105</v>
      </c>
      <c r="R288" s="215">
        <f>Q288*H288</f>
        <v>1.47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163</v>
      </c>
      <c r="AT288" s="217" t="s">
        <v>310</v>
      </c>
      <c r="AU288" s="217" t="s">
        <v>79</v>
      </c>
      <c r="AY288" s="19" t="s">
        <v>128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77</v>
      </c>
      <c r="BK288" s="218">
        <f>ROUND(I288*H288,2)</f>
        <v>0</v>
      </c>
      <c r="BL288" s="19" t="s">
        <v>145</v>
      </c>
      <c r="BM288" s="217" t="s">
        <v>948</v>
      </c>
    </row>
    <row r="289" s="2" customFormat="1" ht="16.5" customHeight="1">
      <c r="A289" s="40"/>
      <c r="B289" s="41"/>
      <c r="C289" s="251" t="s">
        <v>635</v>
      </c>
      <c r="D289" s="251" t="s">
        <v>310</v>
      </c>
      <c r="E289" s="252" t="s">
        <v>447</v>
      </c>
      <c r="F289" s="253" t="s">
        <v>448</v>
      </c>
      <c r="G289" s="254" t="s">
        <v>166</v>
      </c>
      <c r="H289" s="255">
        <v>14</v>
      </c>
      <c r="I289" s="256"/>
      <c r="J289" s="257">
        <f>ROUND(I289*H289,2)</f>
        <v>0</v>
      </c>
      <c r="K289" s="253" t="s">
        <v>195</v>
      </c>
      <c r="L289" s="258"/>
      <c r="M289" s="259" t="s">
        <v>19</v>
      </c>
      <c r="N289" s="260" t="s">
        <v>40</v>
      </c>
      <c r="O289" s="86"/>
      <c r="P289" s="215">
        <f>O289*H289</f>
        <v>0</v>
      </c>
      <c r="Q289" s="215">
        <v>0.027</v>
      </c>
      <c r="R289" s="215">
        <f>Q289*H289</f>
        <v>0.378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163</v>
      </c>
      <c r="AT289" s="217" t="s">
        <v>310</v>
      </c>
      <c r="AU289" s="217" t="s">
        <v>79</v>
      </c>
      <c r="AY289" s="19" t="s">
        <v>128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77</v>
      </c>
      <c r="BK289" s="218">
        <f>ROUND(I289*H289,2)</f>
        <v>0</v>
      </c>
      <c r="BL289" s="19" t="s">
        <v>145</v>
      </c>
      <c r="BM289" s="217" t="s">
        <v>949</v>
      </c>
    </row>
    <row r="290" s="2" customFormat="1" ht="16.5" customHeight="1">
      <c r="A290" s="40"/>
      <c r="B290" s="41"/>
      <c r="C290" s="206" t="s">
        <v>646</v>
      </c>
      <c r="D290" s="206" t="s">
        <v>131</v>
      </c>
      <c r="E290" s="207" t="s">
        <v>950</v>
      </c>
      <c r="F290" s="208" t="s">
        <v>951</v>
      </c>
      <c r="G290" s="209" t="s">
        <v>166</v>
      </c>
      <c r="H290" s="210">
        <v>4</v>
      </c>
      <c r="I290" s="211"/>
      <c r="J290" s="212">
        <f>ROUND(I290*H290,2)</f>
        <v>0</v>
      </c>
      <c r="K290" s="208" t="s">
        <v>195</v>
      </c>
      <c r="L290" s="46"/>
      <c r="M290" s="213" t="s">
        <v>19</v>
      </c>
      <c r="N290" s="214" t="s">
        <v>40</v>
      </c>
      <c r="O290" s="86"/>
      <c r="P290" s="215">
        <f>O290*H290</f>
        <v>0</v>
      </c>
      <c r="Q290" s="215">
        <v>0.10037</v>
      </c>
      <c r="R290" s="215">
        <f>Q290*H290</f>
        <v>0.40148</v>
      </c>
      <c r="S290" s="215">
        <v>0.10000000000000001</v>
      </c>
      <c r="T290" s="216">
        <f>S290*H290</f>
        <v>0.40000000000000002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145</v>
      </c>
      <c r="AT290" s="217" t="s">
        <v>131</v>
      </c>
      <c r="AU290" s="217" t="s">
        <v>79</v>
      </c>
      <c r="AY290" s="19" t="s">
        <v>128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77</v>
      </c>
      <c r="BK290" s="218">
        <f>ROUND(I290*H290,2)</f>
        <v>0</v>
      </c>
      <c r="BL290" s="19" t="s">
        <v>145</v>
      </c>
      <c r="BM290" s="217" t="s">
        <v>952</v>
      </c>
    </row>
    <row r="291" s="2" customFormat="1">
      <c r="A291" s="40"/>
      <c r="B291" s="41"/>
      <c r="C291" s="42"/>
      <c r="D291" s="228" t="s">
        <v>197</v>
      </c>
      <c r="E291" s="42"/>
      <c r="F291" s="229" t="s">
        <v>953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197</v>
      </c>
      <c r="AU291" s="19" t="s">
        <v>79</v>
      </c>
    </row>
    <row r="292" s="13" customFormat="1">
      <c r="A292" s="13"/>
      <c r="B292" s="230"/>
      <c r="C292" s="231"/>
      <c r="D292" s="219" t="s">
        <v>224</v>
      </c>
      <c r="E292" s="232" t="s">
        <v>19</v>
      </c>
      <c r="F292" s="233" t="s">
        <v>954</v>
      </c>
      <c r="G292" s="231"/>
      <c r="H292" s="232" t="s">
        <v>19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224</v>
      </c>
      <c r="AU292" s="239" t="s">
        <v>79</v>
      </c>
      <c r="AV292" s="13" t="s">
        <v>77</v>
      </c>
      <c r="AW292" s="13" t="s">
        <v>31</v>
      </c>
      <c r="AX292" s="13" t="s">
        <v>69</v>
      </c>
      <c r="AY292" s="239" t="s">
        <v>128</v>
      </c>
    </row>
    <row r="293" s="14" customFormat="1">
      <c r="A293" s="14"/>
      <c r="B293" s="240"/>
      <c r="C293" s="241"/>
      <c r="D293" s="219" t="s">
        <v>224</v>
      </c>
      <c r="E293" s="242" t="s">
        <v>19</v>
      </c>
      <c r="F293" s="243" t="s">
        <v>77</v>
      </c>
      <c r="G293" s="241"/>
      <c r="H293" s="244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224</v>
      </c>
      <c r="AU293" s="250" t="s">
        <v>79</v>
      </c>
      <c r="AV293" s="14" t="s">
        <v>79</v>
      </c>
      <c r="AW293" s="14" t="s">
        <v>31</v>
      </c>
      <c r="AX293" s="14" t="s">
        <v>69</v>
      </c>
      <c r="AY293" s="250" t="s">
        <v>128</v>
      </c>
    </row>
    <row r="294" s="13" customFormat="1">
      <c r="A294" s="13"/>
      <c r="B294" s="230"/>
      <c r="C294" s="231"/>
      <c r="D294" s="219" t="s">
        <v>224</v>
      </c>
      <c r="E294" s="232" t="s">
        <v>19</v>
      </c>
      <c r="F294" s="233" t="s">
        <v>955</v>
      </c>
      <c r="G294" s="231"/>
      <c r="H294" s="232" t="s">
        <v>19</v>
      </c>
      <c r="I294" s="234"/>
      <c r="J294" s="231"/>
      <c r="K294" s="231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224</v>
      </c>
      <c r="AU294" s="239" t="s">
        <v>79</v>
      </c>
      <c r="AV294" s="13" t="s">
        <v>77</v>
      </c>
      <c r="AW294" s="13" t="s">
        <v>31</v>
      </c>
      <c r="AX294" s="13" t="s">
        <v>69</v>
      </c>
      <c r="AY294" s="239" t="s">
        <v>128</v>
      </c>
    </row>
    <row r="295" s="14" customFormat="1">
      <c r="A295" s="14"/>
      <c r="B295" s="240"/>
      <c r="C295" s="241"/>
      <c r="D295" s="219" t="s">
        <v>224</v>
      </c>
      <c r="E295" s="242" t="s">
        <v>19</v>
      </c>
      <c r="F295" s="243" t="s">
        <v>141</v>
      </c>
      <c r="G295" s="241"/>
      <c r="H295" s="244">
        <v>3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224</v>
      </c>
      <c r="AU295" s="250" t="s">
        <v>79</v>
      </c>
      <c r="AV295" s="14" t="s">
        <v>79</v>
      </c>
      <c r="AW295" s="14" t="s">
        <v>31</v>
      </c>
      <c r="AX295" s="14" t="s">
        <v>69</v>
      </c>
      <c r="AY295" s="250" t="s">
        <v>128</v>
      </c>
    </row>
    <row r="296" s="15" customFormat="1">
      <c r="A296" s="15"/>
      <c r="B296" s="261"/>
      <c r="C296" s="262"/>
      <c r="D296" s="219" t="s">
        <v>224</v>
      </c>
      <c r="E296" s="263" t="s">
        <v>19</v>
      </c>
      <c r="F296" s="264" t="s">
        <v>473</v>
      </c>
      <c r="G296" s="262"/>
      <c r="H296" s="265">
        <v>4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1" t="s">
        <v>224</v>
      </c>
      <c r="AU296" s="271" t="s">
        <v>79</v>
      </c>
      <c r="AV296" s="15" t="s">
        <v>145</v>
      </c>
      <c r="AW296" s="15" t="s">
        <v>31</v>
      </c>
      <c r="AX296" s="15" t="s">
        <v>77</v>
      </c>
      <c r="AY296" s="271" t="s">
        <v>128</v>
      </c>
    </row>
    <row r="297" s="2" customFormat="1" ht="16.5" customHeight="1">
      <c r="A297" s="40"/>
      <c r="B297" s="41"/>
      <c r="C297" s="251" t="s">
        <v>654</v>
      </c>
      <c r="D297" s="251" t="s">
        <v>310</v>
      </c>
      <c r="E297" s="252" t="s">
        <v>956</v>
      </c>
      <c r="F297" s="253" t="s">
        <v>957</v>
      </c>
      <c r="G297" s="254" t="s">
        <v>166</v>
      </c>
      <c r="H297" s="255">
        <v>4</v>
      </c>
      <c r="I297" s="256"/>
      <c r="J297" s="257">
        <f>ROUND(I297*H297,2)</f>
        <v>0</v>
      </c>
      <c r="K297" s="253" t="s">
        <v>195</v>
      </c>
      <c r="L297" s="258"/>
      <c r="M297" s="259" t="s">
        <v>19</v>
      </c>
      <c r="N297" s="260" t="s">
        <v>40</v>
      </c>
      <c r="O297" s="86"/>
      <c r="P297" s="215">
        <f>O297*H297</f>
        <v>0</v>
      </c>
      <c r="Q297" s="215">
        <v>0.0079000000000000008</v>
      </c>
      <c r="R297" s="215">
        <f>Q297*H297</f>
        <v>0.031600000000000003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163</v>
      </c>
      <c r="AT297" s="217" t="s">
        <v>310</v>
      </c>
      <c r="AU297" s="217" t="s">
        <v>79</v>
      </c>
      <c r="AY297" s="19" t="s">
        <v>128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77</v>
      </c>
      <c r="BK297" s="218">
        <f>ROUND(I297*H297,2)</f>
        <v>0</v>
      </c>
      <c r="BL297" s="19" t="s">
        <v>145</v>
      </c>
      <c r="BM297" s="217" t="s">
        <v>958</v>
      </c>
    </row>
    <row r="298" s="2" customFormat="1" ht="24.15" customHeight="1">
      <c r="A298" s="40"/>
      <c r="B298" s="41"/>
      <c r="C298" s="206" t="s">
        <v>659</v>
      </c>
      <c r="D298" s="206" t="s">
        <v>131</v>
      </c>
      <c r="E298" s="207" t="s">
        <v>959</v>
      </c>
      <c r="F298" s="208" t="s">
        <v>960</v>
      </c>
      <c r="G298" s="209" t="s">
        <v>166</v>
      </c>
      <c r="H298" s="210">
        <v>3</v>
      </c>
      <c r="I298" s="211"/>
      <c r="J298" s="212">
        <f>ROUND(I298*H298,2)</f>
        <v>0</v>
      </c>
      <c r="K298" s="208" t="s">
        <v>195</v>
      </c>
      <c r="L298" s="46"/>
      <c r="M298" s="213" t="s">
        <v>19</v>
      </c>
      <c r="N298" s="214" t="s">
        <v>40</v>
      </c>
      <c r="O298" s="86"/>
      <c r="P298" s="215">
        <f>O298*H298</f>
        <v>0</v>
      </c>
      <c r="Q298" s="215">
        <v>0.51795000000000002</v>
      </c>
      <c r="R298" s="215">
        <f>Q298*H298</f>
        <v>1.5538500000000002</v>
      </c>
      <c r="S298" s="215">
        <v>0.5</v>
      </c>
      <c r="T298" s="216">
        <f>S298*H298</f>
        <v>1.5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145</v>
      </c>
      <c r="AT298" s="217" t="s">
        <v>131</v>
      </c>
      <c r="AU298" s="217" t="s">
        <v>79</v>
      </c>
      <c r="AY298" s="19" t="s">
        <v>128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77</v>
      </c>
      <c r="BK298" s="218">
        <f>ROUND(I298*H298,2)</f>
        <v>0</v>
      </c>
      <c r="BL298" s="19" t="s">
        <v>145</v>
      </c>
      <c r="BM298" s="217" t="s">
        <v>961</v>
      </c>
    </row>
    <row r="299" s="2" customFormat="1">
      <c r="A299" s="40"/>
      <c r="B299" s="41"/>
      <c r="C299" s="42"/>
      <c r="D299" s="228" t="s">
        <v>197</v>
      </c>
      <c r="E299" s="42"/>
      <c r="F299" s="229" t="s">
        <v>962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197</v>
      </c>
      <c r="AU299" s="19" t="s">
        <v>79</v>
      </c>
    </row>
    <row r="300" s="2" customFormat="1" ht="21.75" customHeight="1">
      <c r="A300" s="40"/>
      <c r="B300" s="41"/>
      <c r="C300" s="251" t="s">
        <v>666</v>
      </c>
      <c r="D300" s="251" t="s">
        <v>310</v>
      </c>
      <c r="E300" s="252" t="s">
        <v>456</v>
      </c>
      <c r="F300" s="253" t="s">
        <v>457</v>
      </c>
      <c r="G300" s="254" t="s">
        <v>166</v>
      </c>
      <c r="H300" s="255">
        <v>3</v>
      </c>
      <c r="I300" s="256"/>
      <c r="J300" s="257">
        <f>ROUND(I300*H300,2)</f>
        <v>0</v>
      </c>
      <c r="K300" s="253" t="s">
        <v>195</v>
      </c>
      <c r="L300" s="258"/>
      <c r="M300" s="259" t="s">
        <v>19</v>
      </c>
      <c r="N300" s="260" t="s">
        <v>40</v>
      </c>
      <c r="O300" s="86"/>
      <c r="P300" s="215">
        <f>O300*H300</f>
        <v>0</v>
      </c>
      <c r="Q300" s="215">
        <v>0.069000000000000006</v>
      </c>
      <c r="R300" s="215">
        <f>Q300*H300</f>
        <v>0.20700000000000002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163</v>
      </c>
      <c r="AT300" s="217" t="s">
        <v>310</v>
      </c>
      <c r="AU300" s="217" t="s">
        <v>79</v>
      </c>
      <c r="AY300" s="19" t="s">
        <v>128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77</v>
      </c>
      <c r="BK300" s="218">
        <f>ROUND(I300*H300,2)</f>
        <v>0</v>
      </c>
      <c r="BL300" s="19" t="s">
        <v>145</v>
      </c>
      <c r="BM300" s="217" t="s">
        <v>963</v>
      </c>
    </row>
    <row r="301" s="2" customFormat="1" ht="16.5" customHeight="1">
      <c r="A301" s="40"/>
      <c r="B301" s="41"/>
      <c r="C301" s="206" t="s">
        <v>673</v>
      </c>
      <c r="D301" s="206" t="s">
        <v>131</v>
      </c>
      <c r="E301" s="207" t="s">
        <v>964</v>
      </c>
      <c r="F301" s="208" t="s">
        <v>965</v>
      </c>
      <c r="G301" s="209" t="s">
        <v>166</v>
      </c>
      <c r="H301" s="210">
        <v>7</v>
      </c>
      <c r="I301" s="211"/>
      <c r="J301" s="212">
        <f>ROUND(I301*H301,2)</f>
        <v>0</v>
      </c>
      <c r="K301" s="208" t="s">
        <v>195</v>
      </c>
      <c r="L301" s="46"/>
      <c r="M301" s="213" t="s">
        <v>19</v>
      </c>
      <c r="N301" s="214" t="s">
        <v>40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0.10000000000000001</v>
      </c>
      <c r="T301" s="216">
        <f>S301*H301</f>
        <v>0.70000000000000007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145</v>
      </c>
      <c r="AT301" s="217" t="s">
        <v>131</v>
      </c>
      <c r="AU301" s="217" t="s">
        <v>79</v>
      </c>
      <c r="AY301" s="19" t="s">
        <v>128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77</v>
      </c>
      <c r="BK301" s="218">
        <f>ROUND(I301*H301,2)</f>
        <v>0</v>
      </c>
      <c r="BL301" s="19" t="s">
        <v>145</v>
      </c>
      <c r="BM301" s="217" t="s">
        <v>966</v>
      </c>
    </row>
    <row r="302" s="2" customFormat="1">
      <c r="A302" s="40"/>
      <c r="B302" s="41"/>
      <c r="C302" s="42"/>
      <c r="D302" s="228" t="s">
        <v>197</v>
      </c>
      <c r="E302" s="42"/>
      <c r="F302" s="229" t="s">
        <v>967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197</v>
      </c>
      <c r="AU302" s="19" t="s">
        <v>79</v>
      </c>
    </row>
    <row r="303" s="2" customFormat="1" ht="16.5" customHeight="1">
      <c r="A303" s="40"/>
      <c r="B303" s="41"/>
      <c r="C303" s="206" t="s">
        <v>678</v>
      </c>
      <c r="D303" s="206" t="s">
        <v>131</v>
      </c>
      <c r="E303" s="207" t="s">
        <v>968</v>
      </c>
      <c r="F303" s="208" t="s">
        <v>969</v>
      </c>
      <c r="G303" s="209" t="s">
        <v>166</v>
      </c>
      <c r="H303" s="210">
        <v>14</v>
      </c>
      <c r="I303" s="211"/>
      <c r="J303" s="212">
        <f>ROUND(I303*H303,2)</f>
        <v>0</v>
      </c>
      <c r="K303" s="208" t="s">
        <v>195</v>
      </c>
      <c r="L303" s="46"/>
      <c r="M303" s="213" t="s">
        <v>19</v>
      </c>
      <c r="N303" s="214" t="s">
        <v>40</v>
      </c>
      <c r="O303" s="86"/>
      <c r="P303" s="215">
        <f>O303*H303</f>
        <v>0</v>
      </c>
      <c r="Q303" s="215">
        <v>0.21734000000000001</v>
      </c>
      <c r="R303" s="215">
        <f>Q303*H303</f>
        <v>3.0427599999999999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145</v>
      </c>
      <c r="AT303" s="217" t="s">
        <v>131</v>
      </c>
      <c r="AU303" s="217" t="s">
        <v>79</v>
      </c>
      <c r="AY303" s="19" t="s">
        <v>128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77</v>
      </c>
      <c r="BK303" s="218">
        <f>ROUND(I303*H303,2)</f>
        <v>0</v>
      </c>
      <c r="BL303" s="19" t="s">
        <v>145</v>
      </c>
      <c r="BM303" s="217" t="s">
        <v>970</v>
      </c>
    </row>
    <row r="304" s="2" customFormat="1">
      <c r="A304" s="40"/>
      <c r="B304" s="41"/>
      <c r="C304" s="42"/>
      <c r="D304" s="228" t="s">
        <v>197</v>
      </c>
      <c r="E304" s="42"/>
      <c r="F304" s="229" t="s">
        <v>971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197</v>
      </c>
      <c r="AU304" s="19" t="s">
        <v>79</v>
      </c>
    </row>
    <row r="305" s="13" customFormat="1">
      <c r="A305" s="13"/>
      <c r="B305" s="230"/>
      <c r="C305" s="231"/>
      <c r="D305" s="219" t="s">
        <v>224</v>
      </c>
      <c r="E305" s="232" t="s">
        <v>19</v>
      </c>
      <c r="F305" s="233" t="s">
        <v>972</v>
      </c>
      <c r="G305" s="231"/>
      <c r="H305" s="232" t="s">
        <v>19</v>
      </c>
      <c r="I305" s="234"/>
      <c r="J305" s="231"/>
      <c r="K305" s="231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224</v>
      </c>
      <c r="AU305" s="239" t="s">
        <v>79</v>
      </c>
      <c r="AV305" s="13" t="s">
        <v>77</v>
      </c>
      <c r="AW305" s="13" t="s">
        <v>31</v>
      </c>
      <c r="AX305" s="13" t="s">
        <v>69</v>
      </c>
      <c r="AY305" s="239" t="s">
        <v>128</v>
      </c>
    </row>
    <row r="306" s="14" customFormat="1">
      <c r="A306" s="14"/>
      <c r="B306" s="240"/>
      <c r="C306" s="241"/>
      <c r="D306" s="219" t="s">
        <v>224</v>
      </c>
      <c r="E306" s="242" t="s">
        <v>19</v>
      </c>
      <c r="F306" s="243" t="s">
        <v>77</v>
      </c>
      <c r="G306" s="241"/>
      <c r="H306" s="244">
        <v>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224</v>
      </c>
      <c r="AU306" s="250" t="s">
        <v>79</v>
      </c>
      <c r="AV306" s="14" t="s">
        <v>79</v>
      </c>
      <c r="AW306" s="14" t="s">
        <v>31</v>
      </c>
      <c r="AX306" s="14" t="s">
        <v>69</v>
      </c>
      <c r="AY306" s="250" t="s">
        <v>128</v>
      </c>
    </row>
    <row r="307" s="13" customFormat="1">
      <c r="A307" s="13"/>
      <c r="B307" s="230"/>
      <c r="C307" s="231"/>
      <c r="D307" s="219" t="s">
        <v>224</v>
      </c>
      <c r="E307" s="232" t="s">
        <v>19</v>
      </c>
      <c r="F307" s="233" t="s">
        <v>973</v>
      </c>
      <c r="G307" s="231"/>
      <c r="H307" s="232" t="s">
        <v>19</v>
      </c>
      <c r="I307" s="234"/>
      <c r="J307" s="231"/>
      <c r="K307" s="231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224</v>
      </c>
      <c r="AU307" s="239" t="s">
        <v>79</v>
      </c>
      <c r="AV307" s="13" t="s">
        <v>77</v>
      </c>
      <c r="AW307" s="13" t="s">
        <v>31</v>
      </c>
      <c r="AX307" s="13" t="s">
        <v>69</v>
      </c>
      <c r="AY307" s="239" t="s">
        <v>128</v>
      </c>
    </row>
    <row r="308" s="14" customFormat="1">
      <c r="A308" s="14"/>
      <c r="B308" s="240"/>
      <c r="C308" s="241"/>
      <c r="D308" s="219" t="s">
        <v>224</v>
      </c>
      <c r="E308" s="242" t="s">
        <v>19</v>
      </c>
      <c r="F308" s="243" t="s">
        <v>257</v>
      </c>
      <c r="G308" s="241"/>
      <c r="H308" s="244">
        <v>13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224</v>
      </c>
      <c r="AU308" s="250" t="s">
        <v>79</v>
      </c>
      <c r="AV308" s="14" t="s">
        <v>79</v>
      </c>
      <c r="AW308" s="14" t="s">
        <v>31</v>
      </c>
      <c r="AX308" s="14" t="s">
        <v>69</v>
      </c>
      <c r="AY308" s="250" t="s">
        <v>128</v>
      </c>
    </row>
    <row r="309" s="15" customFormat="1">
      <c r="A309" s="15"/>
      <c r="B309" s="261"/>
      <c r="C309" s="262"/>
      <c r="D309" s="219" t="s">
        <v>224</v>
      </c>
      <c r="E309" s="263" t="s">
        <v>19</v>
      </c>
      <c r="F309" s="264" t="s">
        <v>473</v>
      </c>
      <c r="G309" s="262"/>
      <c r="H309" s="265">
        <v>14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1" t="s">
        <v>224</v>
      </c>
      <c r="AU309" s="271" t="s">
        <v>79</v>
      </c>
      <c r="AV309" s="15" t="s">
        <v>145</v>
      </c>
      <c r="AW309" s="15" t="s">
        <v>31</v>
      </c>
      <c r="AX309" s="15" t="s">
        <v>77</v>
      </c>
      <c r="AY309" s="271" t="s">
        <v>128</v>
      </c>
    </row>
    <row r="310" s="2" customFormat="1" ht="16.5" customHeight="1">
      <c r="A310" s="40"/>
      <c r="B310" s="41"/>
      <c r="C310" s="251" t="s">
        <v>974</v>
      </c>
      <c r="D310" s="251" t="s">
        <v>310</v>
      </c>
      <c r="E310" s="252" t="s">
        <v>975</v>
      </c>
      <c r="F310" s="253" t="s">
        <v>976</v>
      </c>
      <c r="G310" s="254" t="s">
        <v>166</v>
      </c>
      <c r="H310" s="255">
        <v>13</v>
      </c>
      <c r="I310" s="256"/>
      <c r="J310" s="257">
        <f>ROUND(I310*H310,2)</f>
        <v>0</v>
      </c>
      <c r="K310" s="253" t="s">
        <v>135</v>
      </c>
      <c r="L310" s="258"/>
      <c r="M310" s="259" t="s">
        <v>19</v>
      </c>
      <c r="N310" s="260" t="s">
        <v>40</v>
      </c>
      <c r="O310" s="86"/>
      <c r="P310" s="215">
        <f>O310*H310</f>
        <v>0</v>
      </c>
      <c r="Q310" s="215">
        <v>0.108</v>
      </c>
      <c r="R310" s="215">
        <f>Q310*H310</f>
        <v>1.4039999999999999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163</v>
      </c>
      <c r="AT310" s="217" t="s">
        <v>310</v>
      </c>
      <c r="AU310" s="217" t="s">
        <v>79</v>
      </c>
      <c r="AY310" s="19" t="s">
        <v>128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77</v>
      </c>
      <c r="BK310" s="218">
        <f>ROUND(I310*H310,2)</f>
        <v>0</v>
      </c>
      <c r="BL310" s="19" t="s">
        <v>145</v>
      </c>
      <c r="BM310" s="217" t="s">
        <v>977</v>
      </c>
    </row>
    <row r="311" s="2" customFormat="1" ht="16.5" customHeight="1">
      <c r="A311" s="40"/>
      <c r="B311" s="41"/>
      <c r="C311" s="251" t="s">
        <v>978</v>
      </c>
      <c r="D311" s="251" t="s">
        <v>310</v>
      </c>
      <c r="E311" s="252" t="s">
        <v>979</v>
      </c>
      <c r="F311" s="253" t="s">
        <v>980</v>
      </c>
      <c r="G311" s="254" t="s">
        <v>166</v>
      </c>
      <c r="H311" s="255">
        <v>1</v>
      </c>
      <c r="I311" s="256"/>
      <c r="J311" s="257">
        <f>ROUND(I311*H311,2)</f>
        <v>0</v>
      </c>
      <c r="K311" s="253" t="s">
        <v>135</v>
      </c>
      <c r="L311" s="258"/>
      <c r="M311" s="259" t="s">
        <v>19</v>
      </c>
      <c r="N311" s="260" t="s">
        <v>40</v>
      </c>
      <c r="O311" s="86"/>
      <c r="P311" s="215">
        <f>O311*H311</f>
        <v>0</v>
      </c>
      <c r="Q311" s="215">
        <v>0.073999999999999996</v>
      </c>
      <c r="R311" s="215">
        <f>Q311*H311</f>
        <v>0.073999999999999996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163</v>
      </c>
      <c r="AT311" s="217" t="s">
        <v>310</v>
      </c>
      <c r="AU311" s="217" t="s">
        <v>79</v>
      </c>
      <c r="AY311" s="19" t="s">
        <v>128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77</v>
      </c>
      <c r="BK311" s="218">
        <f>ROUND(I311*H311,2)</f>
        <v>0</v>
      </c>
      <c r="BL311" s="19" t="s">
        <v>145</v>
      </c>
      <c r="BM311" s="217" t="s">
        <v>981</v>
      </c>
    </row>
    <row r="312" s="2" customFormat="1" ht="16.5" customHeight="1">
      <c r="A312" s="40"/>
      <c r="B312" s="41"/>
      <c r="C312" s="251" t="s">
        <v>982</v>
      </c>
      <c r="D312" s="251" t="s">
        <v>310</v>
      </c>
      <c r="E312" s="252" t="s">
        <v>983</v>
      </c>
      <c r="F312" s="253" t="s">
        <v>984</v>
      </c>
      <c r="G312" s="254" t="s">
        <v>166</v>
      </c>
      <c r="H312" s="255">
        <v>13</v>
      </c>
      <c r="I312" s="256"/>
      <c r="J312" s="257">
        <f>ROUND(I312*H312,2)</f>
        <v>0</v>
      </c>
      <c r="K312" s="253" t="s">
        <v>195</v>
      </c>
      <c r="L312" s="258"/>
      <c r="M312" s="259" t="s">
        <v>19</v>
      </c>
      <c r="N312" s="260" t="s">
        <v>40</v>
      </c>
      <c r="O312" s="86"/>
      <c r="P312" s="215">
        <f>O312*H312</f>
        <v>0</v>
      </c>
      <c r="Q312" s="215">
        <v>0.0047000000000000002</v>
      </c>
      <c r="R312" s="215">
        <f>Q312*H312</f>
        <v>0.061100000000000002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163</v>
      </c>
      <c r="AT312" s="217" t="s">
        <v>310</v>
      </c>
      <c r="AU312" s="217" t="s">
        <v>79</v>
      </c>
      <c r="AY312" s="19" t="s">
        <v>128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77</v>
      </c>
      <c r="BK312" s="218">
        <f>ROUND(I312*H312,2)</f>
        <v>0</v>
      </c>
      <c r="BL312" s="19" t="s">
        <v>145</v>
      </c>
      <c r="BM312" s="217" t="s">
        <v>985</v>
      </c>
    </row>
    <row r="313" s="2" customFormat="1" ht="16.5" customHeight="1">
      <c r="A313" s="40"/>
      <c r="B313" s="41"/>
      <c r="C313" s="251" t="s">
        <v>986</v>
      </c>
      <c r="D313" s="251" t="s">
        <v>310</v>
      </c>
      <c r="E313" s="252" t="s">
        <v>987</v>
      </c>
      <c r="F313" s="253" t="s">
        <v>988</v>
      </c>
      <c r="G313" s="254" t="s">
        <v>166</v>
      </c>
      <c r="H313" s="255">
        <v>1</v>
      </c>
      <c r="I313" s="256"/>
      <c r="J313" s="257">
        <f>ROUND(I313*H313,2)</f>
        <v>0</v>
      </c>
      <c r="K313" s="253" t="s">
        <v>195</v>
      </c>
      <c r="L313" s="258"/>
      <c r="M313" s="259" t="s">
        <v>19</v>
      </c>
      <c r="N313" s="260" t="s">
        <v>40</v>
      </c>
      <c r="O313" s="86"/>
      <c r="P313" s="215">
        <f>O313*H313</f>
        <v>0</v>
      </c>
      <c r="Q313" s="215">
        <v>0.0040000000000000001</v>
      </c>
      <c r="R313" s="215">
        <f>Q313*H313</f>
        <v>0.0040000000000000001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163</v>
      </c>
      <c r="AT313" s="217" t="s">
        <v>310</v>
      </c>
      <c r="AU313" s="217" t="s">
        <v>79</v>
      </c>
      <c r="AY313" s="19" t="s">
        <v>128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77</v>
      </c>
      <c r="BK313" s="218">
        <f>ROUND(I313*H313,2)</f>
        <v>0</v>
      </c>
      <c r="BL313" s="19" t="s">
        <v>145</v>
      </c>
      <c r="BM313" s="217" t="s">
        <v>989</v>
      </c>
    </row>
    <row r="314" s="12" customFormat="1" ht="22.8" customHeight="1">
      <c r="A314" s="12"/>
      <c r="B314" s="190"/>
      <c r="C314" s="191"/>
      <c r="D314" s="192" t="s">
        <v>68</v>
      </c>
      <c r="E314" s="204" t="s">
        <v>172</v>
      </c>
      <c r="F314" s="204" t="s">
        <v>463</v>
      </c>
      <c r="G314" s="191"/>
      <c r="H314" s="191"/>
      <c r="I314" s="194"/>
      <c r="J314" s="205">
        <f>BK314</f>
        <v>0</v>
      </c>
      <c r="K314" s="191"/>
      <c r="L314" s="196"/>
      <c r="M314" s="197"/>
      <c r="N314" s="198"/>
      <c r="O314" s="198"/>
      <c r="P314" s="199">
        <f>SUM(P315:P423)</f>
        <v>0</v>
      </c>
      <c r="Q314" s="198"/>
      <c r="R314" s="199">
        <f>SUM(R315:R423)</f>
        <v>250.27375740000002</v>
      </c>
      <c r="S314" s="198"/>
      <c r="T314" s="200">
        <f>SUM(T315:T423)</f>
        <v>30.423999999999999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1" t="s">
        <v>77</v>
      </c>
      <c r="AT314" s="202" t="s">
        <v>68</v>
      </c>
      <c r="AU314" s="202" t="s">
        <v>77</v>
      </c>
      <c r="AY314" s="201" t="s">
        <v>128</v>
      </c>
      <c r="BK314" s="203">
        <f>SUM(BK315:BK423)</f>
        <v>0</v>
      </c>
    </row>
    <row r="315" s="2" customFormat="1" ht="16.5" customHeight="1">
      <c r="A315" s="40"/>
      <c r="B315" s="41"/>
      <c r="C315" s="206" t="s">
        <v>990</v>
      </c>
      <c r="D315" s="206" t="s">
        <v>131</v>
      </c>
      <c r="E315" s="207" t="s">
        <v>465</v>
      </c>
      <c r="F315" s="208" t="s">
        <v>466</v>
      </c>
      <c r="G315" s="209" t="s">
        <v>166</v>
      </c>
      <c r="H315" s="210">
        <v>6</v>
      </c>
      <c r="I315" s="211"/>
      <c r="J315" s="212">
        <f>ROUND(I315*H315,2)</f>
        <v>0</v>
      </c>
      <c r="K315" s="208" t="s">
        <v>195</v>
      </c>
      <c r="L315" s="46"/>
      <c r="M315" s="213" t="s">
        <v>19</v>
      </c>
      <c r="N315" s="214" t="s">
        <v>40</v>
      </c>
      <c r="O315" s="86"/>
      <c r="P315" s="215">
        <f>O315*H315</f>
        <v>0</v>
      </c>
      <c r="Q315" s="215">
        <v>0.00069999999999999999</v>
      </c>
      <c r="R315" s="215">
        <f>Q315*H315</f>
        <v>0.0041999999999999997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145</v>
      </c>
      <c r="AT315" s="217" t="s">
        <v>131</v>
      </c>
      <c r="AU315" s="217" t="s">
        <v>79</v>
      </c>
      <c r="AY315" s="19" t="s">
        <v>128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77</v>
      </c>
      <c r="BK315" s="218">
        <f>ROUND(I315*H315,2)</f>
        <v>0</v>
      </c>
      <c r="BL315" s="19" t="s">
        <v>145</v>
      </c>
      <c r="BM315" s="217" t="s">
        <v>991</v>
      </c>
    </row>
    <row r="316" s="2" customFormat="1">
      <c r="A316" s="40"/>
      <c r="B316" s="41"/>
      <c r="C316" s="42"/>
      <c r="D316" s="228" t="s">
        <v>197</v>
      </c>
      <c r="E316" s="42"/>
      <c r="F316" s="229" t="s">
        <v>468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197</v>
      </c>
      <c r="AU316" s="19" t="s">
        <v>79</v>
      </c>
    </row>
    <row r="317" s="2" customFormat="1" ht="16.5" customHeight="1">
      <c r="A317" s="40"/>
      <c r="B317" s="41"/>
      <c r="C317" s="251" t="s">
        <v>992</v>
      </c>
      <c r="D317" s="251" t="s">
        <v>310</v>
      </c>
      <c r="E317" s="252" t="s">
        <v>475</v>
      </c>
      <c r="F317" s="253" t="s">
        <v>476</v>
      </c>
      <c r="G317" s="254" t="s">
        <v>166</v>
      </c>
      <c r="H317" s="255">
        <v>2</v>
      </c>
      <c r="I317" s="256"/>
      <c r="J317" s="257">
        <f>ROUND(I317*H317,2)</f>
        <v>0</v>
      </c>
      <c r="K317" s="253" t="s">
        <v>195</v>
      </c>
      <c r="L317" s="258"/>
      <c r="M317" s="259" t="s">
        <v>19</v>
      </c>
      <c r="N317" s="260" t="s">
        <v>40</v>
      </c>
      <c r="O317" s="86"/>
      <c r="P317" s="215">
        <f>O317*H317</f>
        <v>0</v>
      </c>
      <c r="Q317" s="215">
        <v>0.0040000000000000001</v>
      </c>
      <c r="R317" s="215">
        <f>Q317*H317</f>
        <v>0.0080000000000000002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163</v>
      </c>
      <c r="AT317" s="217" t="s">
        <v>310</v>
      </c>
      <c r="AU317" s="217" t="s">
        <v>79</v>
      </c>
      <c r="AY317" s="19" t="s">
        <v>128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77</v>
      </c>
      <c r="BK317" s="218">
        <f>ROUND(I317*H317,2)</f>
        <v>0</v>
      </c>
      <c r="BL317" s="19" t="s">
        <v>145</v>
      </c>
      <c r="BM317" s="217" t="s">
        <v>993</v>
      </c>
    </row>
    <row r="318" s="2" customFormat="1" ht="16.5" customHeight="1">
      <c r="A318" s="40"/>
      <c r="B318" s="41"/>
      <c r="C318" s="251" t="s">
        <v>994</v>
      </c>
      <c r="D318" s="251" t="s">
        <v>310</v>
      </c>
      <c r="E318" s="252" t="s">
        <v>479</v>
      </c>
      <c r="F318" s="253" t="s">
        <v>480</v>
      </c>
      <c r="G318" s="254" t="s">
        <v>166</v>
      </c>
      <c r="H318" s="255">
        <v>2</v>
      </c>
      <c r="I318" s="256"/>
      <c r="J318" s="257">
        <f>ROUND(I318*H318,2)</f>
        <v>0</v>
      </c>
      <c r="K318" s="253" t="s">
        <v>195</v>
      </c>
      <c r="L318" s="258"/>
      <c r="M318" s="259" t="s">
        <v>19</v>
      </c>
      <c r="N318" s="260" t="s">
        <v>40</v>
      </c>
      <c r="O318" s="86"/>
      <c r="P318" s="215">
        <f>O318*H318</f>
        <v>0</v>
      </c>
      <c r="Q318" s="215">
        <v>0.0025000000000000001</v>
      </c>
      <c r="R318" s="215">
        <f>Q318*H318</f>
        <v>0.0050000000000000001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163</v>
      </c>
      <c r="AT318" s="217" t="s">
        <v>310</v>
      </c>
      <c r="AU318" s="217" t="s">
        <v>79</v>
      </c>
      <c r="AY318" s="19" t="s">
        <v>128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145</v>
      </c>
      <c r="BM318" s="217" t="s">
        <v>995</v>
      </c>
    </row>
    <row r="319" s="2" customFormat="1" ht="16.5" customHeight="1">
      <c r="A319" s="40"/>
      <c r="B319" s="41"/>
      <c r="C319" s="251" t="s">
        <v>996</v>
      </c>
      <c r="D319" s="251" t="s">
        <v>310</v>
      </c>
      <c r="E319" s="252" t="s">
        <v>997</v>
      </c>
      <c r="F319" s="253" t="s">
        <v>998</v>
      </c>
      <c r="G319" s="254" t="s">
        <v>166</v>
      </c>
      <c r="H319" s="255">
        <v>2</v>
      </c>
      <c r="I319" s="256"/>
      <c r="J319" s="257">
        <f>ROUND(I319*H319,2)</f>
        <v>0</v>
      </c>
      <c r="K319" s="253" t="s">
        <v>195</v>
      </c>
      <c r="L319" s="258"/>
      <c r="M319" s="259" t="s">
        <v>19</v>
      </c>
      <c r="N319" s="260" t="s">
        <v>40</v>
      </c>
      <c r="O319" s="86"/>
      <c r="P319" s="215">
        <f>O319*H319</f>
        <v>0</v>
      </c>
      <c r="Q319" s="215">
        <v>0.0035000000000000001</v>
      </c>
      <c r="R319" s="215">
        <f>Q319*H319</f>
        <v>0.0070000000000000001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163</v>
      </c>
      <c r="AT319" s="217" t="s">
        <v>310</v>
      </c>
      <c r="AU319" s="217" t="s">
        <v>79</v>
      </c>
      <c r="AY319" s="19" t="s">
        <v>128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77</v>
      </c>
      <c r="BK319" s="218">
        <f>ROUND(I319*H319,2)</f>
        <v>0</v>
      </c>
      <c r="BL319" s="19" t="s">
        <v>145</v>
      </c>
      <c r="BM319" s="217" t="s">
        <v>999</v>
      </c>
    </row>
    <row r="320" s="2" customFormat="1" ht="16.5" customHeight="1">
      <c r="A320" s="40"/>
      <c r="B320" s="41"/>
      <c r="C320" s="206" t="s">
        <v>1000</v>
      </c>
      <c r="D320" s="206" t="s">
        <v>131</v>
      </c>
      <c r="E320" s="207" t="s">
        <v>491</v>
      </c>
      <c r="F320" s="208" t="s">
        <v>492</v>
      </c>
      <c r="G320" s="209" t="s">
        <v>166</v>
      </c>
      <c r="H320" s="210">
        <v>4</v>
      </c>
      <c r="I320" s="211"/>
      <c r="J320" s="212">
        <f>ROUND(I320*H320,2)</f>
        <v>0</v>
      </c>
      <c r="K320" s="208" t="s">
        <v>195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0.11241</v>
      </c>
      <c r="R320" s="215">
        <f>Q320*H320</f>
        <v>0.44963999999999998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145</v>
      </c>
      <c r="AT320" s="217" t="s">
        <v>131</v>
      </c>
      <c r="AU320" s="217" t="s">
        <v>79</v>
      </c>
      <c r="AY320" s="19" t="s">
        <v>128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145</v>
      </c>
      <c r="BM320" s="217" t="s">
        <v>1001</v>
      </c>
    </row>
    <row r="321" s="2" customFormat="1">
      <c r="A321" s="40"/>
      <c r="B321" s="41"/>
      <c r="C321" s="42"/>
      <c r="D321" s="228" t="s">
        <v>197</v>
      </c>
      <c r="E321" s="42"/>
      <c r="F321" s="229" t="s">
        <v>494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197</v>
      </c>
      <c r="AU321" s="19" t="s">
        <v>79</v>
      </c>
    </row>
    <row r="322" s="2" customFormat="1" ht="16.5" customHeight="1">
      <c r="A322" s="40"/>
      <c r="B322" s="41"/>
      <c r="C322" s="251" t="s">
        <v>1002</v>
      </c>
      <c r="D322" s="251" t="s">
        <v>310</v>
      </c>
      <c r="E322" s="252" t="s">
        <v>496</v>
      </c>
      <c r="F322" s="253" t="s">
        <v>497</v>
      </c>
      <c r="G322" s="254" t="s">
        <v>166</v>
      </c>
      <c r="H322" s="255">
        <v>4</v>
      </c>
      <c r="I322" s="256"/>
      <c r="J322" s="257">
        <f>ROUND(I322*H322,2)</f>
        <v>0</v>
      </c>
      <c r="K322" s="253" t="s">
        <v>195</v>
      </c>
      <c r="L322" s="258"/>
      <c r="M322" s="259" t="s">
        <v>19</v>
      </c>
      <c r="N322" s="260" t="s">
        <v>40</v>
      </c>
      <c r="O322" s="86"/>
      <c r="P322" s="215">
        <f>O322*H322</f>
        <v>0</v>
      </c>
      <c r="Q322" s="215">
        <v>0.0061000000000000004</v>
      </c>
      <c r="R322" s="215">
        <f>Q322*H322</f>
        <v>0.024400000000000002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163</v>
      </c>
      <c r="AT322" s="217" t="s">
        <v>310</v>
      </c>
      <c r="AU322" s="217" t="s">
        <v>79</v>
      </c>
      <c r="AY322" s="19" t="s">
        <v>128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77</v>
      </c>
      <c r="BK322" s="218">
        <f>ROUND(I322*H322,2)</f>
        <v>0</v>
      </c>
      <c r="BL322" s="19" t="s">
        <v>145</v>
      </c>
      <c r="BM322" s="217" t="s">
        <v>1003</v>
      </c>
    </row>
    <row r="323" s="2" customFormat="1" ht="16.5" customHeight="1">
      <c r="A323" s="40"/>
      <c r="B323" s="41"/>
      <c r="C323" s="251" t="s">
        <v>1004</v>
      </c>
      <c r="D323" s="251" t="s">
        <v>310</v>
      </c>
      <c r="E323" s="252" t="s">
        <v>500</v>
      </c>
      <c r="F323" s="253" t="s">
        <v>501</v>
      </c>
      <c r="G323" s="254" t="s">
        <v>166</v>
      </c>
      <c r="H323" s="255">
        <v>4</v>
      </c>
      <c r="I323" s="256"/>
      <c r="J323" s="257">
        <f>ROUND(I323*H323,2)</f>
        <v>0</v>
      </c>
      <c r="K323" s="253" t="s">
        <v>195</v>
      </c>
      <c r="L323" s="258"/>
      <c r="M323" s="259" t="s">
        <v>19</v>
      </c>
      <c r="N323" s="260" t="s">
        <v>40</v>
      </c>
      <c r="O323" s="86"/>
      <c r="P323" s="215">
        <f>O323*H323</f>
        <v>0</v>
      </c>
      <c r="Q323" s="215">
        <v>0.0030000000000000001</v>
      </c>
      <c r="R323" s="215">
        <f>Q323*H323</f>
        <v>0.012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163</v>
      </c>
      <c r="AT323" s="217" t="s">
        <v>310</v>
      </c>
      <c r="AU323" s="217" t="s">
        <v>79</v>
      </c>
      <c r="AY323" s="19" t="s">
        <v>128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77</v>
      </c>
      <c r="BK323" s="218">
        <f>ROUND(I323*H323,2)</f>
        <v>0</v>
      </c>
      <c r="BL323" s="19" t="s">
        <v>145</v>
      </c>
      <c r="BM323" s="217" t="s">
        <v>1005</v>
      </c>
    </row>
    <row r="324" s="2" customFormat="1" ht="16.5" customHeight="1">
      <c r="A324" s="40"/>
      <c r="B324" s="41"/>
      <c r="C324" s="206" t="s">
        <v>1006</v>
      </c>
      <c r="D324" s="206" t="s">
        <v>131</v>
      </c>
      <c r="E324" s="207" t="s">
        <v>504</v>
      </c>
      <c r="F324" s="208" t="s">
        <v>505</v>
      </c>
      <c r="G324" s="209" t="s">
        <v>243</v>
      </c>
      <c r="H324" s="210">
        <v>155</v>
      </c>
      <c r="I324" s="211"/>
      <c r="J324" s="212">
        <f>ROUND(I324*H324,2)</f>
        <v>0</v>
      </c>
      <c r="K324" s="208" t="s">
        <v>195</v>
      </c>
      <c r="L324" s="46"/>
      <c r="M324" s="213" t="s">
        <v>19</v>
      </c>
      <c r="N324" s="214" t="s">
        <v>40</v>
      </c>
      <c r="O324" s="86"/>
      <c r="P324" s="215">
        <f>O324*H324</f>
        <v>0</v>
      </c>
      <c r="Q324" s="215">
        <v>0.00010000000000000001</v>
      </c>
      <c r="R324" s="215">
        <f>Q324*H324</f>
        <v>0.0155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145</v>
      </c>
      <c r="AT324" s="217" t="s">
        <v>131</v>
      </c>
      <c r="AU324" s="217" t="s">
        <v>79</v>
      </c>
      <c r="AY324" s="19" t="s">
        <v>128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77</v>
      </c>
      <c r="BK324" s="218">
        <f>ROUND(I324*H324,2)</f>
        <v>0</v>
      </c>
      <c r="BL324" s="19" t="s">
        <v>145</v>
      </c>
      <c r="BM324" s="217" t="s">
        <v>1007</v>
      </c>
    </row>
    <row r="325" s="2" customFormat="1">
      <c r="A325" s="40"/>
      <c r="B325" s="41"/>
      <c r="C325" s="42"/>
      <c r="D325" s="228" t="s">
        <v>197</v>
      </c>
      <c r="E325" s="42"/>
      <c r="F325" s="229" t="s">
        <v>507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197</v>
      </c>
      <c r="AU325" s="19" t="s">
        <v>79</v>
      </c>
    </row>
    <row r="326" s="13" customFormat="1">
      <c r="A326" s="13"/>
      <c r="B326" s="230"/>
      <c r="C326" s="231"/>
      <c r="D326" s="219" t="s">
        <v>224</v>
      </c>
      <c r="E326" s="232" t="s">
        <v>19</v>
      </c>
      <c r="F326" s="233" t="s">
        <v>1008</v>
      </c>
      <c r="G326" s="231"/>
      <c r="H326" s="232" t="s">
        <v>19</v>
      </c>
      <c r="I326" s="234"/>
      <c r="J326" s="231"/>
      <c r="K326" s="231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224</v>
      </c>
      <c r="AU326" s="239" t="s">
        <v>79</v>
      </c>
      <c r="AV326" s="13" t="s">
        <v>77</v>
      </c>
      <c r="AW326" s="13" t="s">
        <v>31</v>
      </c>
      <c r="AX326" s="13" t="s">
        <v>69</v>
      </c>
      <c r="AY326" s="239" t="s">
        <v>128</v>
      </c>
    </row>
    <row r="327" s="14" customFormat="1">
      <c r="A327" s="14"/>
      <c r="B327" s="240"/>
      <c r="C327" s="241"/>
      <c r="D327" s="219" t="s">
        <v>224</v>
      </c>
      <c r="E327" s="242" t="s">
        <v>19</v>
      </c>
      <c r="F327" s="243" t="s">
        <v>1009</v>
      </c>
      <c r="G327" s="241"/>
      <c r="H327" s="244">
        <v>155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224</v>
      </c>
      <c r="AU327" s="250" t="s">
        <v>79</v>
      </c>
      <c r="AV327" s="14" t="s">
        <v>79</v>
      </c>
      <c r="AW327" s="14" t="s">
        <v>31</v>
      </c>
      <c r="AX327" s="14" t="s">
        <v>77</v>
      </c>
      <c r="AY327" s="250" t="s">
        <v>128</v>
      </c>
    </row>
    <row r="328" s="2" customFormat="1" ht="16.5" customHeight="1">
      <c r="A328" s="40"/>
      <c r="B328" s="41"/>
      <c r="C328" s="206" t="s">
        <v>1010</v>
      </c>
      <c r="D328" s="206" t="s">
        <v>131</v>
      </c>
      <c r="E328" s="207" t="s">
        <v>524</v>
      </c>
      <c r="F328" s="208" t="s">
        <v>525</v>
      </c>
      <c r="G328" s="209" t="s">
        <v>209</v>
      </c>
      <c r="H328" s="210">
        <v>24</v>
      </c>
      <c r="I328" s="211"/>
      <c r="J328" s="212">
        <f>ROUND(I328*H328,2)</f>
        <v>0</v>
      </c>
      <c r="K328" s="208" t="s">
        <v>195</v>
      </c>
      <c r="L328" s="46"/>
      <c r="M328" s="213" t="s">
        <v>19</v>
      </c>
      <c r="N328" s="214" t="s">
        <v>40</v>
      </c>
      <c r="O328" s="86"/>
      <c r="P328" s="215">
        <f>O328*H328</f>
        <v>0</v>
      </c>
      <c r="Q328" s="215">
        <v>0.0011999999999999999</v>
      </c>
      <c r="R328" s="215">
        <f>Q328*H328</f>
        <v>0.028799999999999999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145</v>
      </c>
      <c r="AT328" s="217" t="s">
        <v>131</v>
      </c>
      <c r="AU328" s="217" t="s">
        <v>79</v>
      </c>
      <c r="AY328" s="19" t="s">
        <v>128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77</v>
      </c>
      <c r="BK328" s="218">
        <f>ROUND(I328*H328,2)</f>
        <v>0</v>
      </c>
      <c r="BL328" s="19" t="s">
        <v>145</v>
      </c>
      <c r="BM328" s="217" t="s">
        <v>1011</v>
      </c>
    </row>
    <row r="329" s="2" customFormat="1">
      <c r="A329" s="40"/>
      <c r="B329" s="41"/>
      <c r="C329" s="42"/>
      <c r="D329" s="228" t="s">
        <v>197</v>
      </c>
      <c r="E329" s="42"/>
      <c r="F329" s="229" t="s">
        <v>527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197</v>
      </c>
      <c r="AU329" s="19" t="s">
        <v>79</v>
      </c>
    </row>
    <row r="330" s="13" customFormat="1">
      <c r="A330" s="13"/>
      <c r="B330" s="230"/>
      <c r="C330" s="231"/>
      <c r="D330" s="219" t="s">
        <v>224</v>
      </c>
      <c r="E330" s="232" t="s">
        <v>19</v>
      </c>
      <c r="F330" s="233" t="s">
        <v>1012</v>
      </c>
      <c r="G330" s="231"/>
      <c r="H330" s="232" t="s">
        <v>19</v>
      </c>
      <c r="I330" s="234"/>
      <c r="J330" s="231"/>
      <c r="K330" s="231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224</v>
      </c>
      <c r="AU330" s="239" t="s">
        <v>79</v>
      </c>
      <c r="AV330" s="13" t="s">
        <v>77</v>
      </c>
      <c r="AW330" s="13" t="s">
        <v>31</v>
      </c>
      <c r="AX330" s="13" t="s">
        <v>69</v>
      </c>
      <c r="AY330" s="239" t="s">
        <v>128</v>
      </c>
    </row>
    <row r="331" s="14" customFormat="1">
      <c r="A331" s="14"/>
      <c r="B331" s="240"/>
      <c r="C331" s="241"/>
      <c r="D331" s="219" t="s">
        <v>224</v>
      </c>
      <c r="E331" s="242" t="s">
        <v>19</v>
      </c>
      <c r="F331" s="243" t="s">
        <v>79</v>
      </c>
      <c r="G331" s="241"/>
      <c r="H331" s="244">
        <v>2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224</v>
      </c>
      <c r="AU331" s="250" t="s">
        <v>79</v>
      </c>
      <c r="AV331" s="14" t="s">
        <v>79</v>
      </c>
      <c r="AW331" s="14" t="s">
        <v>31</v>
      </c>
      <c r="AX331" s="14" t="s">
        <v>69</v>
      </c>
      <c r="AY331" s="250" t="s">
        <v>128</v>
      </c>
    </row>
    <row r="332" s="13" customFormat="1">
      <c r="A332" s="13"/>
      <c r="B332" s="230"/>
      <c r="C332" s="231"/>
      <c r="D332" s="219" t="s">
        <v>224</v>
      </c>
      <c r="E332" s="232" t="s">
        <v>19</v>
      </c>
      <c r="F332" s="233" t="s">
        <v>1013</v>
      </c>
      <c r="G332" s="231"/>
      <c r="H332" s="232" t="s">
        <v>19</v>
      </c>
      <c r="I332" s="234"/>
      <c r="J332" s="231"/>
      <c r="K332" s="231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224</v>
      </c>
      <c r="AU332" s="239" t="s">
        <v>79</v>
      </c>
      <c r="AV332" s="13" t="s">
        <v>77</v>
      </c>
      <c r="AW332" s="13" t="s">
        <v>31</v>
      </c>
      <c r="AX332" s="13" t="s">
        <v>69</v>
      </c>
      <c r="AY332" s="239" t="s">
        <v>128</v>
      </c>
    </row>
    <row r="333" s="14" customFormat="1">
      <c r="A333" s="14"/>
      <c r="B333" s="240"/>
      <c r="C333" s="241"/>
      <c r="D333" s="219" t="s">
        <v>224</v>
      </c>
      <c r="E333" s="242" t="s">
        <v>19</v>
      </c>
      <c r="F333" s="243" t="s">
        <v>141</v>
      </c>
      <c r="G333" s="241"/>
      <c r="H333" s="244">
        <v>3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224</v>
      </c>
      <c r="AU333" s="250" t="s">
        <v>79</v>
      </c>
      <c r="AV333" s="14" t="s">
        <v>79</v>
      </c>
      <c r="AW333" s="14" t="s">
        <v>31</v>
      </c>
      <c r="AX333" s="14" t="s">
        <v>69</v>
      </c>
      <c r="AY333" s="250" t="s">
        <v>128</v>
      </c>
    </row>
    <row r="334" s="13" customFormat="1">
      <c r="A334" s="13"/>
      <c r="B334" s="230"/>
      <c r="C334" s="231"/>
      <c r="D334" s="219" t="s">
        <v>224</v>
      </c>
      <c r="E334" s="232" t="s">
        <v>19</v>
      </c>
      <c r="F334" s="233" t="s">
        <v>528</v>
      </c>
      <c r="G334" s="231"/>
      <c r="H334" s="232" t="s">
        <v>19</v>
      </c>
      <c r="I334" s="234"/>
      <c r="J334" s="231"/>
      <c r="K334" s="231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224</v>
      </c>
      <c r="AU334" s="239" t="s">
        <v>79</v>
      </c>
      <c r="AV334" s="13" t="s">
        <v>77</v>
      </c>
      <c r="AW334" s="13" t="s">
        <v>31</v>
      </c>
      <c r="AX334" s="13" t="s">
        <v>69</v>
      </c>
      <c r="AY334" s="239" t="s">
        <v>128</v>
      </c>
    </row>
    <row r="335" s="14" customFormat="1">
      <c r="A335" s="14"/>
      <c r="B335" s="240"/>
      <c r="C335" s="241"/>
      <c r="D335" s="219" t="s">
        <v>224</v>
      </c>
      <c r="E335" s="242" t="s">
        <v>19</v>
      </c>
      <c r="F335" s="243" t="s">
        <v>257</v>
      </c>
      <c r="G335" s="241"/>
      <c r="H335" s="244">
        <v>13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224</v>
      </c>
      <c r="AU335" s="250" t="s">
        <v>79</v>
      </c>
      <c r="AV335" s="14" t="s">
        <v>79</v>
      </c>
      <c r="AW335" s="14" t="s">
        <v>31</v>
      </c>
      <c r="AX335" s="14" t="s">
        <v>69</v>
      </c>
      <c r="AY335" s="250" t="s">
        <v>128</v>
      </c>
    </row>
    <row r="336" s="13" customFormat="1">
      <c r="A336" s="13"/>
      <c r="B336" s="230"/>
      <c r="C336" s="231"/>
      <c r="D336" s="219" t="s">
        <v>224</v>
      </c>
      <c r="E336" s="232" t="s">
        <v>19</v>
      </c>
      <c r="F336" s="233" t="s">
        <v>1014</v>
      </c>
      <c r="G336" s="231"/>
      <c r="H336" s="232" t="s">
        <v>19</v>
      </c>
      <c r="I336" s="234"/>
      <c r="J336" s="231"/>
      <c r="K336" s="231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224</v>
      </c>
      <c r="AU336" s="239" t="s">
        <v>79</v>
      </c>
      <c r="AV336" s="13" t="s">
        <v>77</v>
      </c>
      <c r="AW336" s="13" t="s">
        <v>31</v>
      </c>
      <c r="AX336" s="13" t="s">
        <v>69</v>
      </c>
      <c r="AY336" s="239" t="s">
        <v>128</v>
      </c>
    </row>
    <row r="337" s="14" customFormat="1">
      <c r="A337" s="14"/>
      <c r="B337" s="240"/>
      <c r="C337" s="241"/>
      <c r="D337" s="219" t="s">
        <v>224</v>
      </c>
      <c r="E337" s="242" t="s">
        <v>19</v>
      </c>
      <c r="F337" s="243" t="s">
        <v>154</v>
      </c>
      <c r="G337" s="241"/>
      <c r="H337" s="244">
        <v>6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224</v>
      </c>
      <c r="AU337" s="250" t="s">
        <v>79</v>
      </c>
      <c r="AV337" s="14" t="s">
        <v>79</v>
      </c>
      <c r="AW337" s="14" t="s">
        <v>31</v>
      </c>
      <c r="AX337" s="14" t="s">
        <v>69</v>
      </c>
      <c r="AY337" s="250" t="s">
        <v>128</v>
      </c>
    </row>
    <row r="338" s="15" customFormat="1">
      <c r="A338" s="15"/>
      <c r="B338" s="261"/>
      <c r="C338" s="262"/>
      <c r="D338" s="219" t="s">
        <v>224</v>
      </c>
      <c r="E338" s="263" t="s">
        <v>19</v>
      </c>
      <c r="F338" s="264" t="s">
        <v>473</v>
      </c>
      <c r="G338" s="262"/>
      <c r="H338" s="265">
        <v>24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1" t="s">
        <v>224</v>
      </c>
      <c r="AU338" s="271" t="s">
        <v>79</v>
      </c>
      <c r="AV338" s="15" t="s">
        <v>145</v>
      </c>
      <c r="AW338" s="15" t="s">
        <v>31</v>
      </c>
      <c r="AX338" s="15" t="s">
        <v>77</v>
      </c>
      <c r="AY338" s="271" t="s">
        <v>128</v>
      </c>
    </row>
    <row r="339" s="2" customFormat="1" ht="21.75" customHeight="1">
      <c r="A339" s="40"/>
      <c r="B339" s="41"/>
      <c r="C339" s="206" t="s">
        <v>1015</v>
      </c>
      <c r="D339" s="206" t="s">
        <v>131</v>
      </c>
      <c r="E339" s="207" t="s">
        <v>530</v>
      </c>
      <c r="F339" s="208" t="s">
        <v>531</v>
      </c>
      <c r="G339" s="209" t="s">
        <v>243</v>
      </c>
      <c r="H339" s="210">
        <v>155</v>
      </c>
      <c r="I339" s="211"/>
      <c r="J339" s="212">
        <f>ROUND(I339*H339,2)</f>
        <v>0</v>
      </c>
      <c r="K339" s="208" t="s">
        <v>195</v>
      </c>
      <c r="L339" s="46"/>
      <c r="M339" s="213" t="s">
        <v>19</v>
      </c>
      <c r="N339" s="214" t="s">
        <v>40</v>
      </c>
      <c r="O339" s="86"/>
      <c r="P339" s="215">
        <f>O339*H339</f>
        <v>0</v>
      </c>
      <c r="Q339" s="215">
        <v>0.00033</v>
      </c>
      <c r="R339" s="215">
        <f>Q339*H339</f>
        <v>0.051150000000000001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145</v>
      </c>
      <c r="AT339" s="217" t="s">
        <v>131</v>
      </c>
      <c r="AU339" s="217" t="s">
        <v>79</v>
      </c>
      <c r="AY339" s="19" t="s">
        <v>128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77</v>
      </c>
      <c r="BK339" s="218">
        <f>ROUND(I339*H339,2)</f>
        <v>0</v>
      </c>
      <c r="BL339" s="19" t="s">
        <v>145</v>
      </c>
      <c r="BM339" s="217" t="s">
        <v>1016</v>
      </c>
    </row>
    <row r="340" s="2" customFormat="1">
      <c r="A340" s="40"/>
      <c r="B340" s="41"/>
      <c r="C340" s="42"/>
      <c r="D340" s="228" t="s">
        <v>197</v>
      </c>
      <c r="E340" s="42"/>
      <c r="F340" s="229" t="s">
        <v>533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197</v>
      </c>
      <c r="AU340" s="19" t="s">
        <v>79</v>
      </c>
    </row>
    <row r="341" s="2" customFormat="1" ht="21.75" customHeight="1">
      <c r="A341" s="40"/>
      <c r="B341" s="41"/>
      <c r="C341" s="206" t="s">
        <v>1017</v>
      </c>
      <c r="D341" s="206" t="s">
        <v>131</v>
      </c>
      <c r="E341" s="207" t="s">
        <v>1018</v>
      </c>
      <c r="F341" s="208" t="s">
        <v>1019</v>
      </c>
      <c r="G341" s="209" t="s">
        <v>209</v>
      </c>
      <c r="H341" s="210">
        <v>24</v>
      </c>
      <c r="I341" s="211"/>
      <c r="J341" s="212">
        <f>ROUND(I341*H341,2)</f>
        <v>0</v>
      </c>
      <c r="K341" s="208" t="s">
        <v>195</v>
      </c>
      <c r="L341" s="46"/>
      <c r="M341" s="213" t="s">
        <v>19</v>
      </c>
      <c r="N341" s="214" t="s">
        <v>40</v>
      </c>
      <c r="O341" s="86"/>
      <c r="P341" s="215">
        <f>O341*H341</f>
        <v>0</v>
      </c>
      <c r="Q341" s="215">
        <v>0.0025999999999999999</v>
      </c>
      <c r="R341" s="215">
        <f>Q341*H341</f>
        <v>0.062399999999999997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145</v>
      </c>
      <c r="AT341" s="217" t="s">
        <v>131</v>
      </c>
      <c r="AU341" s="217" t="s">
        <v>79</v>
      </c>
      <c r="AY341" s="19" t="s">
        <v>128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77</v>
      </c>
      <c r="BK341" s="218">
        <f>ROUND(I341*H341,2)</f>
        <v>0</v>
      </c>
      <c r="BL341" s="19" t="s">
        <v>145</v>
      </c>
      <c r="BM341" s="217" t="s">
        <v>1020</v>
      </c>
    </row>
    <row r="342" s="2" customFormat="1">
      <c r="A342" s="40"/>
      <c r="B342" s="41"/>
      <c r="C342" s="42"/>
      <c r="D342" s="228" t="s">
        <v>197</v>
      </c>
      <c r="E342" s="42"/>
      <c r="F342" s="229" t="s">
        <v>1021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197</v>
      </c>
      <c r="AU342" s="19" t="s">
        <v>79</v>
      </c>
    </row>
    <row r="343" s="13" customFormat="1">
      <c r="A343" s="13"/>
      <c r="B343" s="230"/>
      <c r="C343" s="231"/>
      <c r="D343" s="219" t="s">
        <v>224</v>
      </c>
      <c r="E343" s="232" t="s">
        <v>19</v>
      </c>
      <c r="F343" s="233" t="s">
        <v>1012</v>
      </c>
      <c r="G343" s="231"/>
      <c r="H343" s="232" t="s">
        <v>19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224</v>
      </c>
      <c r="AU343" s="239" t="s">
        <v>79</v>
      </c>
      <c r="AV343" s="13" t="s">
        <v>77</v>
      </c>
      <c r="AW343" s="13" t="s">
        <v>31</v>
      </c>
      <c r="AX343" s="13" t="s">
        <v>69</v>
      </c>
      <c r="AY343" s="239" t="s">
        <v>128</v>
      </c>
    </row>
    <row r="344" s="14" customFormat="1">
      <c r="A344" s="14"/>
      <c r="B344" s="240"/>
      <c r="C344" s="241"/>
      <c r="D344" s="219" t="s">
        <v>224</v>
      </c>
      <c r="E344" s="242" t="s">
        <v>19</v>
      </c>
      <c r="F344" s="243" t="s">
        <v>79</v>
      </c>
      <c r="G344" s="241"/>
      <c r="H344" s="244">
        <v>2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224</v>
      </c>
      <c r="AU344" s="250" t="s">
        <v>79</v>
      </c>
      <c r="AV344" s="14" t="s">
        <v>79</v>
      </c>
      <c r="AW344" s="14" t="s">
        <v>31</v>
      </c>
      <c r="AX344" s="14" t="s">
        <v>69</v>
      </c>
      <c r="AY344" s="250" t="s">
        <v>128</v>
      </c>
    </row>
    <row r="345" s="13" customFormat="1">
      <c r="A345" s="13"/>
      <c r="B345" s="230"/>
      <c r="C345" s="231"/>
      <c r="D345" s="219" t="s">
        <v>224</v>
      </c>
      <c r="E345" s="232" t="s">
        <v>19</v>
      </c>
      <c r="F345" s="233" t="s">
        <v>1013</v>
      </c>
      <c r="G345" s="231"/>
      <c r="H345" s="232" t="s">
        <v>19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224</v>
      </c>
      <c r="AU345" s="239" t="s">
        <v>79</v>
      </c>
      <c r="AV345" s="13" t="s">
        <v>77</v>
      </c>
      <c r="AW345" s="13" t="s">
        <v>31</v>
      </c>
      <c r="AX345" s="13" t="s">
        <v>69</v>
      </c>
      <c r="AY345" s="239" t="s">
        <v>128</v>
      </c>
    </row>
    <row r="346" s="14" customFormat="1">
      <c r="A346" s="14"/>
      <c r="B346" s="240"/>
      <c r="C346" s="241"/>
      <c r="D346" s="219" t="s">
        <v>224</v>
      </c>
      <c r="E346" s="242" t="s">
        <v>19</v>
      </c>
      <c r="F346" s="243" t="s">
        <v>141</v>
      </c>
      <c r="G346" s="241"/>
      <c r="H346" s="244">
        <v>3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224</v>
      </c>
      <c r="AU346" s="250" t="s">
        <v>79</v>
      </c>
      <c r="AV346" s="14" t="s">
        <v>79</v>
      </c>
      <c r="AW346" s="14" t="s">
        <v>31</v>
      </c>
      <c r="AX346" s="14" t="s">
        <v>69</v>
      </c>
      <c r="AY346" s="250" t="s">
        <v>128</v>
      </c>
    </row>
    <row r="347" s="13" customFormat="1">
      <c r="A347" s="13"/>
      <c r="B347" s="230"/>
      <c r="C347" s="231"/>
      <c r="D347" s="219" t="s">
        <v>224</v>
      </c>
      <c r="E347" s="232" t="s">
        <v>19</v>
      </c>
      <c r="F347" s="233" t="s">
        <v>528</v>
      </c>
      <c r="G347" s="231"/>
      <c r="H347" s="232" t="s">
        <v>19</v>
      </c>
      <c r="I347" s="234"/>
      <c r="J347" s="231"/>
      <c r="K347" s="231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224</v>
      </c>
      <c r="AU347" s="239" t="s">
        <v>79</v>
      </c>
      <c r="AV347" s="13" t="s">
        <v>77</v>
      </c>
      <c r="AW347" s="13" t="s">
        <v>31</v>
      </c>
      <c r="AX347" s="13" t="s">
        <v>69</v>
      </c>
      <c r="AY347" s="239" t="s">
        <v>128</v>
      </c>
    </row>
    <row r="348" s="14" customFormat="1">
      <c r="A348" s="14"/>
      <c r="B348" s="240"/>
      <c r="C348" s="241"/>
      <c r="D348" s="219" t="s">
        <v>224</v>
      </c>
      <c r="E348" s="242" t="s">
        <v>19</v>
      </c>
      <c r="F348" s="243" t="s">
        <v>257</v>
      </c>
      <c r="G348" s="241"/>
      <c r="H348" s="244">
        <v>13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224</v>
      </c>
      <c r="AU348" s="250" t="s">
        <v>79</v>
      </c>
      <c r="AV348" s="14" t="s">
        <v>79</v>
      </c>
      <c r="AW348" s="14" t="s">
        <v>31</v>
      </c>
      <c r="AX348" s="14" t="s">
        <v>69</v>
      </c>
      <c r="AY348" s="250" t="s">
        <v>128</v>
      </c>
    </row>
    <row r="349" s="13" customFormat="1">
      <c r="A349" s="13"/>
      <c r="B349" s="230"/>
      <c r="C349" s="231"/>
      <c r="D349" s="219" t="s">
        <v>224</v>
      </c>
      <c r="E349" s="232" t="s">
        <v>19</v>
      </c>
      <c r="F349" s="233" t="s">
        <v>1014</v>
      </c>
      <c r="G349" s="231"/>
      <c r="H349" s="232" t="s">
        <v>19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224</v>
      </c>
      <c r="AU349" s="239" t="s">
        <v>79</v>
      </c>
      <c r="AV349" s="13" t="s">
        <v>77</v>
      </c>
      <c r="AW349" s="13" t="s">
        <v>31</v>
      </c>
      <c r="AX349" s="13" t="s">
        <v>69</v>
      </c>
      <c r="AY349" s="239" t="s">
        <v>128</v>
      </c>
    </row>
    <row r="350" s="14" customFormat="1">
      <c r="A350" s="14"/>
      <c r="B350" s="240"/>
      <c r="C350" s="241"/>
      <c r="D350" s="219" t="s">
        <v>224</v>
      </c>
      <c r="E350" s="242" t="s">
        <v>19</v>
      </c>
      <c r="F350" s="243" t="s">
        <v>154</v>
      </c>
      <c r="G350" s="241"/>
      <c r="H350" s="244">
        <v>6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224</v>
      </c>
      <c r="AU350" s="250" t="s">
        <v>79</v>
      </c>
      <c r="AV350" s="14" t="s">
        <v>79</v>
      </c>
      <c r="AW350" s="14" t="s">
        <v>31</v>
      </c>
      <c r="AX350" s="14" t="s">
        <v>69</v>
      </c>
      <c r="AY350" s="250" t="s">
        <v>128</v>
      </c>
    </row>
    <row r="351" s="15" customFormat="1">
      <c r="A351" s="15"/>
      <c r="B351" s="261"/>
      <c r="C351" s="262"/>
      <c r="D351" s="219" t="s">
        <v>224</v>
      </c>
      <c r="E351" s="263" t="s">
        <v>19</v>
      </c>
      <c r="F351" s="264" t="s">
        <v>473</v>
      </c>
      <c r="G351" s="262"/>
      <c r="H351" s="265">
        <v>24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224</v>
      </c>
      <c r="AU351" s="271" t="s">
        <v>79</v>
      </c>
      <c r="AV351" s="15" t="s">
        <v>145</v>
      </c>
      <c r="AW351" s="15" t="s">
        <v>31</v>
      </c>
      <c r="AX351" s="15" t="s">
        <v>77</v>
      </c>
      <c r="AY351" s="271" t="s">
        <v>128</v>
      </c>
    </row>
    <row r="352" s="2" customFormat="1" ht="37.8" customHeight="1">
      <c r="A352" s="40"/>
      <c r="B352" s="41"/>
      <c r="C352" s="206" t="s">
        <v>1022</v>
      </c>
      <c r="D352" s="206" t="s">
        <v>131</v>
      </c>
      <c r="E352" s="207" t="s">
        <v>550</v>
      </c>
      <c r="F352" s="208" t="s">
        <v>1023</v>
      </c>
      <c r="G352" s="209" t="s">
        <v>243</v>
      </c>
      <c r="H352" s="210">
        <v>310</v>
      </c>
      <c r="I352" s="211"/>
      <c r="J352" s="212">
        <f>ROUND(I352*H352,2)</f>
        <v>0</v>
      </c>
      <c r="K352" s="208" t="s">
        <v>195</v>
      </c>
      <c r="L352" s="46"/>
      <c r="M352" s="213" t="s">
        <v>19</v>
      </c>
      <c r="N352" s="214" t="s">
        <v>40</v>
      </c>
      <c r="O352" s="86"/>
      <c r="P352" s="215">
        <f>O352*H352</f>
        <v>0</v>
      </c>
      <c r="Q352" s="215">
        <v>0.089779999999999999</v>
      </c>
      <c r="R352" s="215">
        <f>Q352*H352</f>
        <v>27.831800000000001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145</v>
      </c>
      <c r="AT352" s="217" t="s">
        <v>131</v>
      </c>
      <c r="AU352" s="217" t="s">
        <v>79</v>
      </c>
      <c r="AY352" s="19" t="s">
        <v>128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77</v>
      </c>
      <c r="BK352" s="218">
        <f>ROUND(I352*H352,2)</f>
        <v>0</v>
      </c>
      <c r="BL352" s="19" t="s">
        <v>145</v>
      </c>
      <c r="BM352" s="217" t="s">
        <v>1024</v>
      </c>
    </row>
    <row r="353" s="2" customFormat="1">
      <c r="A353" s="40"/>
      <c r="B353" s="41"/>
      <c r="C353" s="42"/>
      <c r="D353" s="228" t="s">
        <v>197</v>
      </c>
      <c r="E353" s="42"/>
      <c r="F353" s="229" t="s">
        <v>553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197</v>
      </c>
      <c r="AU353" s="19" t="s">
        <v>79</v>
      </c>
    </row>
    <row r="354" s="2" customFormat="1" ht="24.15" customHeight="1">
      <c r="A354" s="40"/>
      <c r="B354" s="41"/>
      <c r="C354" s="206" t="s">
        <v>1025</v>
      </c>
      <c r="D354" s="206" t="s">
        <v>131</v>
      </c>
      <c r="E354" s="207" t="s">
        <v>561</v>
      </c>
      <c r="F354" s="208" t="s">
        <v>562</v>
      </c>
      <c r="G354" s="209" t="s">
        <v>243</v>
      </c>
      <c r="H354" s="210">
        <v>452.60000000000002</v>
      </c>
      <c r="I354" s="211"/>
      <c r="J354" s="212">
        <f>ROUND(I354*H354,2)</f>
        <v>0</v>
      </c>
      <c r="K354" s="208" t="s">
        <v>195</v>
      </c>
      <c r="L354" s="46"/>
      <c r="M354" s="213" t="s">
        <v>19</v>
      </c>
      <c r="N354" s="214" t="s">
        <v>40</v>
      </c>
      <c r="O354" s="86"/>
      <c r="P354" s="215">
        <f>O354*H354</f>
        <v>0</v>
      </c>
      <c r="Q354" s="215">
        <v>0.16850000000000001</v>
      </c>
      <c r="R354" s="215">
        <f>Q354*H354</f>
        <v>76.263100000000009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145</v>
      </c>
      <c r="AT354" s="217" t="s">
        <v>131</v>
      </c>
      <c r="AU354" s="217" t="s">
        <v>79</v>
      </c>
      <c r="AY354" s="19" t="s">
        <v>128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77</v>
      </c>
      <c r="BK354" s="218">
        <f>ROUND(I354*H354,2)</f>
        <v>0</v>
      </c>
      <c r="BL354" s="19" t="s">
        <v>145</v>
      </c>
      <c r="BM354" s="217" t="s">
        <v>1026</v>
      </c>
    </row>
    <row r="355" s="2" customFormat="1">
      <c r="A355" s="40"/>
      <c r="B355" s="41"/>
      <c r="C355" s="42"/>
      <c r="D355" s="228" t="s">
        <v>197</v>
      </c>
      <c r="E355" s="42"/>
      <c r="F355" s="229" t="s">
        <v>564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197</v>
      </c>
      <c r="AU355" s="19" t="s">
        <v>79</v>
      </c>
    </row>
    <row r="356" s="13" customFormat="1">
      <c r="A356" s="13"/>
      <c r="B356" s="230"/>
      <c r="C356" s="231"/>
      <c r="D356" s="219" t="s">
        <v>224</v>
      </c>
      <c r="E356" s="232" t="s">
        <v>19</v>
      </c>
      <c r="F356" s="233" t="s">
        <v>1027</v>
      </c>
      <c r="G356" s="231"/>
      <c r="H356" s="232" t="s">
        <v>19</v>
      </c>
      <c r="I356" s="234"/>
      <c r="J356" s="231"/>
      <c r="K356" s="231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224</v>
      </c>
      <c r="AU356" s="239" t="s">
        <v>79</v>
      </c>
      <c r="AV356" s="13" t="s">
        <v>77</v>
      </c>
      <c r="AW356" s="13" t="s">
        <v>31</v>
      </c>
      <c r="AX356" s="13" t="s">
        <v>69</v>
      </c>
      <c r="AY356" s="239" t="s">
        <v>128</v>
      </c>
    </row>
    <row r="357" s="14" customFormat="1">
      <c r="A357" s="14"/>
      <c r="B357" s="240"/>
      <c r="C357" s="241"/>
      <c r="D357" s="219" t="s">
        <v>224</v>
      </c>
      <c r="E357" s="242" t="s">
        <v>19</v>
      </c>
      <c r="F357" s="243" t="s">
        <v>355</v>
      </c>
      <c r="G357" s="241"/>
      <c r="H357" s="244">
        <v>31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224</v>
      </c>
      <c r="AU357" s="250" t="s">
        <v>79</v>
      </c>
      <c r="AV357" s="14" t="s">
        <v>79</v>
      </c>
      <c r="AW357" s="14" t="s">
        <v>31</v>
      </c>
      <c r="AX357" s="14" t="s">
        <v>69</v>
      </c>
      <c r="AY357" s="250" t="s">
        <v>128</v>
      </c>
    </row>
    <row r="358" s="13" customFormat="1">
      <c r="A358" s="13"/>
      <c r="B358" s="230"/>
      <c r="C358" s="231"/>
      <c r="D358" s="219" t="s">
        <v>224</v>
      </c>
      <c r="E358" s="232" t="s">
        <v>19</v>
      </c>
      <c r="F358" s="233" t="s">
        <v>1028</v>
      </c>
      <c r="G358" s="231"/>
      <c r="H358" s="232" t="s">
        <v>19</v>
      </c>
      <c r="I358" s="234"/>
      <c r="J358" s="231"/>
      <c r="K358" s="231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224</v>
      </c>
      <c r="AU358" s="239" t="s">
        <v>79</v>
      </c>
      <c r="AV358" s="13" t="s">
        <v>77</v>
      </c>
      <c r="AW358" s="13" t="s">
        <v>31</v>
      </c>
      <c r="AX358" s="13" t="s">
        <v>69</v>
      </c>
      <c r="AY358" s="239" t="s">
        <v>128</v>
      </c>
    </row>
    <row r="359" s="14" customFormat="1">
      <c r="A359" s="14"/>
      <c r="B359" s="240"/>
      <c r="C359" s="241"/>
      <c r="D359" s="219" t="s">
        <v>224</v>
      </c>
      <c r="E359" s="242" t="s">
        <v>19</v>
      </c>
      <c r="F359" s="243" t="s">
        <v>1029</v>
      </c>
      <c r="G359" s="241"/>
      <c r="H359" s="244">
        <v>6.2999999999999998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224</v>
      </c>
      <c r="AU359" s="250" t="s">
        <v>79</v>
      </c>
      <c r="AV359" s="14" t="s">
        <v>79</v>
      </c>
      <c r="AW359" s="14" t="s">
        <v>31</v>
      </c>
      <c r="AX359" s="14" t="s">
        <v>69</v>
      </c>
      <c r="AY359" s="250" t="s">
        <v>128</v>
      </c>
    </row>
    <row r="360" s="13" customFormat="1">
      <c r="A360" s="13"/>
      <c r="B360" s="230"/>
      <c r="C360" s="231"/>
      <c r="D360" s="219" t="s">
        <v>224</v>
      </c>
      <c r="E360" s="232" t="s">
        <v>19</v>
      </c>
      <c r="F360" s="233" t="s">
        <v>1030</v>
      </c>
      <c r="G360" s="231"/>
      <c r="H360" s="232" t="s">
        <v>19</v>
      </c>
      <c r="I360" s="234"/>
      <c r="J360" s="231"/>
      <c r="K360" s="231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224</v>
      </c>
      <c r="AU360" s="239" t="s">
        <v>79</v>
      </c>
      <c r="AV360" s="13" t="s">
        <v>77</v>
      </c>
      <c r="AW360" s="13" t="s">
        <v>31</v>
      </c>
      <c r="AX360" s="13" t="s">
        <v>69</v>
      </c>
      <c r="AY360" s="239" t="s">
        <v>128</v>
      </c>
    </row>
    <row r="361" s="14" customFormat="1">
      <c r="A361" s="14"/>
      <c r="B361" s="240"/>
      <c r="C361" s="241"/>
      <c r="D361" s="219" t="s">
        <v>224</v>
      </c>
      <c r="E361" s="242" t="s">
        <v>19</v>
      </c>
      <c r="F361" s="243" t="s">
        <v>262</v>
      </c>
      <c r="G361" s="241"/>
      <c r="H361" s="244">
        <v>14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224</v>
      </c>
      <c r="AU361" s="250" t="s">
        <v>79</v>
      </c>
      <c r="AV361" s="14" t="s">
        <v>79</v>
      </c>
      <c r="AW361" s="14" t="s">
        <v>31</v>
      </c>
      <c r="AX361" s="14" t="s">
        <v>69</v>
      </c>
      <c r="AY361" s="250" t="s">
        <v>128</v>
      </c>
    </row>
    <row r="362" s="13" customFormat="1">
      <c r="A362" s="13"/>
      <c r="B362" s="230"/>
      <c r="C362" s="231"/>
      <c r="D362" s="219" t="s">
        <v>224</v>
      </c>
      <c r="E362" s="232" t="s">
        <v>19</v>
      </c>
      <c r="F362" s="233" t="s">
        <v>1031</v>
      </c>
      <c r="G362" s="231"/>
      <c r="H362" s="232" t="s">
        <v>19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224</v>
      </c>
      <c r="AU362" s="239" t="s">
        <v>79</v>
      </c>
      <c r="AV362" s="13" t="s">
        <v>77</v>
      </c>
      <c r="AW362" s="13" t="s">
        <v>31</v>
      </c>
      <c r="AX362" s="13" t="s">
        <v>69</v>
      </c>
      <c r="AY362" s="239" t="s">
        <v>128</v>
      </c>
    </row>
    <row r="363" s="14" customFormat="1">
      <c r="A363" s="14"/>
      <c r="B363" s="240"/>
      <c r="C363" s="241"/>
      <c r="D363" s="219" t="s">
        <v>224</v>
      </c>
      <c r="E363" s="242" t="s">
        <v>19</v>
      </c>
      <c r="F363" s="243" t="s">
        <v>1032</v>
      </c>
      <c r="G363" s="241"/>
      <c r="H363" s="244">
        <v>2.6000000000000001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224</v>
      </c>
      <c r="AU363" s="250" t="s">
        <v>79</v>
      </c>
      <c r="AV363" s="14" t="s">
        <v>79</v>
      </c>
      <c r="AW363" s="14" t="s">
        <v>31</v>
      </c>
      <c r="AX363" s="14" t="s">
        <v>69</v>
      </c>
      <c r="AY363" s="250" t="s">
        <v>128</v>
      </c>
    </row>
    <row r="364" s="13" customFormat="1">
      <c r="A364" s="13"/>
      <c r="B364" s="230"/>
      <c r="C364" s="231"/>
      <c r="D364" s="219" t="s">
        <v>224</v>
      </c>
      <c r="E364" s="232" t="s">
        <v>19</v>
      </c>
      <c r="F364" s="233" t="s">
        <v>1033</v>
      </c>
      <c r="G364" s="231"/>
      <c r="H364" s="232" t="s">
        <v>19</v>
      </c>
      <c r="I364" s="234"/>
      <c r="J364" s="231"/>
      <c r="K364" s="231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224</v>
      </c>
      <c r="AU364" s="239" t="s">
        <v>79</v>
      </c>
      <c r="AV364" s="13" t="s">
        <v>77</v>
      </c>
      <c r="AW364" s="13" t="s">
        <v>31</v>
      </c>
      <c r="AX364" s="13" t="s">
        <v>69</v>
      </c>
      <c r="AY364" s="239" t="s">
        <v>128</v>
      </c>
    </row>
    <row r="365" s="14" customFormat="1">
      <c r="A365" s="14"/>
      <c r="B365" s="240"/>
      <c r="C365" s="241"/>
      <c r="D365" s="219" t="s">
        <v>224</v>
      </c>
      <c r="E365" s="242" t="s">
        <v>19</v>
      </c>
      <c r="F365" s="243" t="s">
        <v>1034</v>
      </c>
      <c r="G365" s="241"/>
      <c r="H365" s="244">
        <v>2.7000000000000002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224</v>
      </c>
      <c r="AU365" s="250" t="s">
        <v>79</v>
      </c>
      <c r="AV365" s="14" t="s">
        <v>79</v>
      </c>
      <c r="AW365" s="14" t="s">
        <v>31</v>
      </c>
      <c r="AX365" s="14" t="s">
        <v>69</v>
      </c>
      <c r="AY365" s="250" t="s">
        <v>128</v>
      </c>
    </row>
    <row r="366" s="13" customFormat="1">
      <c r="A366" s="13"/>
      <c r="B366" s="230"/>
      <c r="C366" s="231"/>
      <c r="D366" s="219" t="s">
        <v>224</v>
      </c>
      <c r="E366" s="232" t="s">
        <v>19</v>
      </c>
      <c r="F366" s="233" t="s">
        <v>569</v>
      </c>
      <c r="G366" s="231"/>
      <c r="H366" s="232" t="s">
        <v>19</v>
      </c>
      <c r="I366" s="234"/>
      <c r="J366" s="231"/>
      <c r="K366" s="231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224</v>
      </c>
      <c r="AU366" s="239" t="s">
        <v>79</v>
      </c>
      <c r="AV366" s="13" t="s">
        <v>77</v>
      </c>
      <c r="AW366" s="13" t="s">
        <v>31</v>
      </c>
      <c r="AX366" s="13" t="s">
        <v>69</v>
      </c>
      <c r="AY366" s="239" t="s">
        <v>128</v>
      </c>
    </row>
    <row r="367" s="14" customFormat="1">
      <c r="A367" s="14"/>
      <c r="B367" s="240"/>
      <c r="C367" s="241"/>
      <c r="D367" s="219" t="s">
        <v>224</v>
      </c>
      <c r="E367" s="242" t="s">
        <v>19</v>
      </c>
      <c r="F367" s="243" t="s">
        <v>226</v>
      </c>
      <c r="G367" s="241"/>
      <c r="H367" s="244">
        <v>16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224</v>
      </c>
      <c r="AU367" s="250" t="s">
        <v>79</v>
      </c>
      <c r="AV367" s="14" t="s">
        <v>79</v>
      </c>
      <c r="AW367" s="14" t="s">
        <v>31</v>
      </c>
      <c r="AX367" s="14" t="s">
        <v>69</v>
      </c>
      <c r="AY367" s="250" t="s">
        <v>128</v>
      </c>
    </row>
    <row r="368" s="13" customFormat="1">
      <c r="A368" s="13"/>
      <c r="B368" s="230"/>
      <c r="C368" s="231"/>
      <c r="D368" s="219" t="s">
        <v>224</v>
      </c>
      <c r="E368" s="232" t="s">
        <v>19</v>
      </c>
      <c r="F368" s="233" t="s">
        <v>568</v>
      </c>
      <c r="G368" s="231"/>
      <c r="H368" s="232" t="s">
        <v>19</v>
      </c>
      <c r="I368" s="234"/>
      <c r="J368" s="231"/>
      <c r="K368" s="231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224</v>
      </c>
      <c r="AU368" s="239" t="s">
        <v>79</v>
      </c>
      <c r="AV368" s="13" t="s">
        <v>77</v>
      </c>
      <c r="AW368" s="13" t="s">
        <v>31</v>
      </c>
      <c r="AX368" s="13" t="s">
        <v>69</v>
      </c>
      <c r="AY368" s="239" t="s">
        <v>128</v>
      </c>
    </row>
    <row r="369" s="14" customFormat="1">
      <c r="A369" s="14"/>
      <c r="B369" s="240"/>
      <c r="C369" s="241"/>
      <c r="D369" s="219" t="s">
        <v>224</v>
      </c>
      <c r="E369" s="242" t="s">
        <v>19</v>
      </c>
      <c r="F369" s="243" t="s">
        <v>1035</v>
      </c>
      <c r="G369" s="241"/>
      <c r="H369" s="244">
        <v>73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224</v>
      </c>
      <c r="AU369" s="250" t="s">
        <v>79</v>
      </c>
      <c r="AV369" s="14" t="s">
        <v>79</v>
      </c>
      <c r="AW369" s="14" t="s">
        <v>31</v>
      </c>
      <c r="AX369" s="14" t="s">
        <v>69</v>
      </c>
      <c r="AY369" s="250" t="s">
        <v>128</v>
      </c>
    </row>
    <row r="370" s="13" customFormat="1">
      <c r="A370" s="13"/>
      <c r="B370" s="230"/>
      <c r="C370" s="231"/>
      <c r="D370" s="219" t="s">
        <v>224</v>
      </c>
      <c r="E370" s="232" t="s">
        <v>19</v>
      </c>
      <c r="F370" s="233" t="s">
        <v>566</v>
      </c>
      <c r="G370" s="231"/>
      <c r="H370" s="232" t="s">
        <v>19</v>
      </c>
      <c r="I370" s="234"/>
      <c r="J370" s="231"/>
      <c r="K370" s="231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224</v>
      </c>
      <c r="AU370" s="239" t="s">
        <v>79</v>
      </c>
      <c r="AV370" s="13" t="s">
        <v>77</v>
      </c>
      <c r="AW370" s="13" t="s">
        <v>31</v>
      </c>
      <c r="AX370" s="13" t="s">
        <v>69</v>
      </c>
      <c r="AY370" s="239" t="s">
        <v>128</v>
      </c>
    </row>
    <row r="371" s="14" customFormat="1">
      <c r="A371" s="14"/>
      <c r="B371" s="240"/>
      <c r="C371" s="241"/>
      <c r="D371" s="219" t="s">
        <v>224</v>
      </c>
      <c r="E371" s="242" t="s">
        <v>19</v>
      </c>
      <c r="F371" s="243" t="s">
        <v>1036</v>
      </c>
      <c r="G371" s="241"/>
      <c r="H371" s="244">
        <v>307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224</v>
      </c>
      <c r="AU371" s="250" t="s">
        <v>79</v>
      </c>
      <c r="AV371" s="14" t="s">
        <v>79</v>
      </c>
      <c r="AW371" s="14" t="s">
        <v>31</v>
      </c>
      <c r="AX371" s="14" t="s">
        <v>69</v>
      </c>
      <c r="AY371" s="250" t="s">
        <v>128</v>
      </c>
    </row>
    <row r="372" s="15" customFormat="1">
      <c r="A372" s="15"/>
      <c r="B372" s="261"/>
      <c r="C372" s="262"/>
      <c r="D372" s="219" t="s">
        <v>224</v>
      </c>
      <c r="E372" s="263" t="s">
        <v>19</v>
      </c>
      <c r="F372" s="264" t="s">
        <v>473</v>
      </c>
      <c r="G372" s="262"/>
      <c r="H372" s="265">
        <v>452.60000000000002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1" t="s">
        <v>224</v>
      </c>
      <c r="AU372" s="271" t="s">
        <v>79</v>
      </c>
      <c r="AV372" s="15" t="s">
        <v>145</v>
      </c>
      <c r="AW372" s="15" t="s">
        <v>31</v>
      </c>
      <c r="AX372" s="15" t="s">
        <v>77</v>
      </c>
      <c r="AY372" s="271" t="s">
        <v>128</v>
      </c>
    </row>
    <row r="373" s="2" customFormat="1" ht="16.5" customHeight="1">
      <c r="A373" s="40"/>
      <c r="B373" s="41"/>
      <c r="C373" s="251" t="s">
        <v>1037</v>
      </c>
      <c r="D373" s="251" t="s">
        <v>310</v>
      </c>
      <c r="E373" s="252" t="s">
        <v>1038</v>
      </c>
      <c r="F373" s="253" t="s">
        <v>1039</v>
      </c>
      <c r="G373" s="254" t="s">
        <v>243</v>
      </c>
      <c r="H373" s="255">
        <v>31.620000000000001</v>
      </c>
      <c r="I373" s="256"/>
      <c r="J373" s="257">
        <f>ROUND(I373*H373,2)</f>
        <v>0</v>
      </c>
      <c r="K373" s="253" t="s">
        <v>195</v>
      </c>
      <c r="L373" s="258"/>
      <c r="M373" s="259" t="s">
        <v>19</v>
      </c>
      <c r="N373" s="260" t="s">
        <v>40</v>
      </c>
      <c r="O373" s="86"/>
      <c r="P373" s="215">
        <f>O373*H373</f>
        <v>0</v>
      </c>
      <c r="Q373" s="215">
        <v>0.10199999999999999</v>
      </c>
      <c r="R373" s="215">
        <f>Q373*H373</f>
        <v>3.2252399999999999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163</v>
      </c>
      <c r="AT373" s="217" t="s">
        <v>310</v>
      </c>
      <c r="AU373" s="217" t="s">
        <v>79</v>
      </c>
      <c r="AY373" s="19" t="s">
        <v>128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77</v>
      </c>
      <c r="BK373" s="218">
        <f>ROUND(I373*H373,2)</f>
        <v>0</v>
      </c>
      <c r="BL373" s="19" t="s">
        <v>145</v>
      </c>
      <c r="BM373" s="217" t="s">
        <v>1040</v>
      </c>
    </row>
    <row r="374" s="14" customFormat="1">
      <c r="A374" s="14"/>
      <c r="B374" s="240"/>
      <c r="C374" s="241"/>
      <c r="D374" s="219" t="s">
        <v>224</v>
      </c>
      <c r="E374" s="241"/>
      <c r="F374" s="243" t="s">
        <v>1041</v>
      </c>
      <c r="G374" s="241"/>
      <c r="H374" s="244">
        <v>31.620000000000001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224</v>
      </c>
      <c r="AU374" s="250" t="s">
        <v>79</v>
      </c>
      <c r="AV374" s="14" t="s">
        <v>79</v>
      </c>
      <c r="AW374" s="14" t="s">
        <v>4</v>
      </c>
      <c r="AX374" s="14" t="s">
        <v>77</v>
      </c>
      <c r="AY374" s="250" t="s">
        <v>128</v>
      </c>
    </row>
    <row r="375" s="2" customFormat="1" ht="16.5" customHeight="1">
      <c r="A375" s="40"/>
      <c r="B375" s="41"/>
      <c r="C375" s="251" t="s">
        <v>1042</v>
      </c>
      <c r="D375" s="251" t="s">
        <v>310</v>
      </c>
      <c r="E375" s="252" t="s">
        <v>581</v>
      </c>
      <c r="F375" s="253" t="s">
        <v>582</v>
      </c>
      <c r="G375" s="254" t="s">
        <v>243</v>
      </c>
      <c r="H375" s="255">
        <v>74.459999999999994</v>
      </c>
      <c r="I375" s="256"/>
      <c r="J375" s="257">
        <f>ROUND(I375*H375,2)</f>
        <v>0</v>
      </c>
      <c r="K375" s="253" t="s">
        <v>195</v>
      </c>
      <c r="L375" s="258"/>
      <c r="M375" s="259" t="s">
        <v>19</v>
      </c>
      <c r="N375" s="260" t="s">
        <v>40</v>
      </c>
      <c r="O375" s="86"/>
      <c r="P375" s="215">
        <f>O375*H375</f>
        <v>0</v>
      </c>
      <c r="Q375" s="215">
        <v>0.048300000000000003</v>
      </c>
      <c r="R375" s="215">
        <f>Q375*H375</f>
        <v>3.5964179999999999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163</v>
      </c>
      <c r="AT375" s="217" t="s">
        <v>310</v>
      </c>
      <c r="AU375" s="217" t="s">
        <v>79</v>
      </c>
      <c r="AY375" s="19" t="s">
        <v>128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77</v>
      </c>
      <c r="BK375" s="218">
        <f>ROUND(I375*H375,2)</f>
        <v>0</v>
      </c>
      <c r="BL375" s="19" t="s">
        <v>145</v>
      </c>
      <c r="BM375" s="217" t="s">
        <v>1043</v>
      </c>
    </row>
    <row r="376" s="14" customFormat="1">
      <c r="A376" s="14"/>
      <c r="B376" s="240"/>
      <c r="C376" s="241"/>
      <c r="D376" s="219" t="s">
        <v>224</v>
      </c>
      <c r="E376" s="241"/>
      <c r="F376" s="243" t="s">
        <v>1044</v>
      </c>
      <c r="G376" s="241"/>
      <c r="H376" s="244">
        <v>74.459999999999994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224</v>
      </c>
      <c r="AU376" s="250" t="s">
        <v>79</v>
      </c>
      <c r="AV376" s="14" t="s">
        <v>79</v>
      </c>
      <c r="AW376" s="14" t="s">
        <v>4</v>
      </c>
      <c r="AX376" s="14" t="s">
        <v>77</v>
      </c>
      <c r="AY376" s="250" t="s">
        <v>128</v>
      </c>
    </row>
    <row r="377" s="2" customFormat="1" ht="16.5" customHeight="1">
      <c r="A377" s="40"/>
      <c r="B377" s="41"/>
      <c r="C377" s="251" t="s">
        <v>1045</v>
      </c>
      <c r="D377" s="251" t="s">
        <v>310</v>
      </c>
      <c r="E377" s="252" t="s">
        <v>1046</v>
      </c>
      <c r="F377" s="253" t="s">
        <v>1047</v>
      </c>
      <c r="G377" s="254" t="s">
        <v>243</v>
      </c>
      <c r="H377" s="255">
        <v>16.32</v>
      </c>
      <c r="I377" s="256"/>
      <c r="J377" s="257">
        <f>ROUND(I377*H377,2)</f>
        <v>0</v>
      </c>
      <c r="K377" s="253" t="s">
        <v>195</v>
      </c>
      <c r="L377" s="258"/>
      <c r="M377" s="259" t="s">
        <v>19</v>
      </c>
      <c r="N377" s="260" t="s">
        <v>40</v>
      </c>
      <c r="O377" s="86"/>
      <c r="P377" s="215">
        <f>O377*H377</f>
        <v>0</v>
      </c>
      <c r="Q377" s="215">
        <v>0.065670000000000006</v>
      </c>
      <c r="R377" s="215">
        <f>Q377*H377</f>
        <v>1.0717344000000002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163</v>
      </c>
      <c r="AT377" s="217" t="s">
        <v>310</v>
      </c>
      <c r="AU377" s="217" t="s">
        <v>79</v>
      </c>
      <c r="AY377" s="19" t="s">
        <v>128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77</v>
      </c>
      <c r="BK377" s="218">
        <f>ROUND(I377*H377,2)</f>
        <v>0</v>
      </c>
      <c r="BL377" s="19" t="s">
        <v>145</v>
      </c>
      <c r="BM377" s="217" t="s">
        <v>1048</v>
      </c>
    </row>
    <row r="378" s="14" customFormat="1">
      <c r="A378" s="14"/>
      <c r="B378" s="240"/>
      <c r="C378" s="241"/>
      <c r="D378" s="219" t="s">
        <v>224</v>
      </c>
      <c r="E378" s="241"/>
      <c r="F378" s="243" t="s">
        <v>584</v>
      </c>
      <c r="G378" s="241"/>
      <c r="H378" s="244">
        <v>16.32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224</v>
      </c>
      <c r="AU378" s="250" t="s">
        <v>79</v>
      </c>
      <c r="AV378" s="14" t="s">
        <v>79</v>
      </c>
      <c r="AW378" s="14" t="s">
        <v>4</v>
      </c>
      <c r="AX378" s="14" t="s">
        <v>77</v>
      </c>
      <c r="AY378" s="250" t="s">
        <v>128</v>
      </c>
    </row>
    <row r="379" s="2" customFormat="1" ht="16.5" customHeight="1">
      <c r="A379" s="40"/>
      <c r="B379" s="41"/>
      <c r="C379" s="251" t="s">
        <v>1049</v>
      </c>
      <c r="D379" s="251" t="s">
        <v>310</v>
      </c>
      <c r="E379" s="252" t="s">
        <v>1050</v>
      </c>
      <c r="F379" s="253" t="s">
        <v>1051</v>
      </c>
      <c r="G379" s="254" t="s">
        <v>243</v>
      </c>
      <c r="H379" s="255">
        <v>19.686</v>
      </c>
      <c r="I379" s="256"/>
      <c r="J379" s="257">
        <f>ROUND(I379*H379,2)</f>
        <v>0</v>
      </c>
      <c r="K379" s="253" t="s">
        <v>195</v>
      </c>
      <c r="L379" s="258"/>
      <c r="M379" s="259" t="s">
        <v>19</v>
      </c>
      <c r="N379" s="260" t="s">
        <v>40</v>
      </c>
      <c r="O379" s="86"/>
      <c r="P379" s="215">
        <f>O379*H379</f>
        <v>0</v>
      </c>
      <c r="Q379" s="215">
        <v>0.12</v>
      </c>
      <c r="R379" s="215">
        <f>Q379*H379</f>
        <v>2.36232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163</v>
      </c>
      <c r="AT379" s="217" t="s">
        <v>310</v>
      </c>
      <c r="AU379" s="217" t="s">
        <v>79</v>
      </c>
      <c r="AY379" s="19" t="s">
        <v>128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77</v>
      </c>
      <c r="BK379" s="218">
        <f>ROUND(I379*H379,2)</f>
        <v>0</v>
      </c>
      <c r="BL379" s="19" t="s">
        <v>145</v>
      </c>
      <c r="BM379" s="217" t="s">
        <v>1052</v>
      </c>
    </row>
    <row r="380" s="14" customFormat="1">
      <c r="A380" s="14"/>
      <c r="B380" s="240"/>
      <c r="C380" s="241"/>
      <c r="D380" s="219" t="s">
        <v>224</v>
      </c>
      <c r="E380" s="241"/>
      <c r="F380" s="243" t="s">
        <v>1053</v>
      </c>
      <c r="G380" s="241"/>
      <c r="H380" s="244">
        <v>19.686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224</v>
      </c>
      <c r="AU380" s="250" t="s">
        <v>79</v>
      </c>
      <c r="AV380" s="14" t="s">
        <v>79</v>
      </c>
      <c r="AW380" s="14" t="s">
        <v>4</v>
      </c>
      <c r="AX380" s="14" t="s">
        <v>77</v>
      </c>
      <c r="AY380" s="250" t="s">
        <v>128</v>
      </c>
    </row>
    <row r="381" s="2" customFormat="1" ht="16.5" customHeight="1">
      <c r="A381" s="40"/>
      <c r="B381" s="41"/>
      <c r="C381" s="251" t="s">
        <v>1054</v>
      </c>
      <c r="D381" s="251" t="s">
        <v>310</v>
      </c>
      <c r="E381" s="252" t="s">
        <v>1055</v>
      </c>
      <c r="F381" s="253" t="s">
        <v>1056</v>
      </c>
      <c r="G381" s="254" t="s">
        <v>243</v>
      </c>
      <c r="H381" s="255">
        <v>6.2999999999999998</v>
      </c>
      <c r="I381" s="256"/>
      <c r="J381" s="257">
        <f>ROUND(I381*H381,2)</f>
        <v>0</v>
      </c>
      <c r="K381" s="253" t="s">
        <v>19</v>
      </c>
      <c r="L381" s="258"/>
      <c r="M381" s="259" t="s">
        <v>19</v>
      </c>
      <c r="N381" s="260" t="s">
        <v>40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163</v>
      </c>
      <c r="AT381" s="217" t="s">
        <v>310</v>
      </c>
      <c r="AU381" s="217" t="s">
        <v>79</v>
      </c>
      <c r="AY381" s="19" t="s">
        <v>128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77</v>
      </c>
      <c r="BK381" s="218">
        <f>ROUND(I381*H381,2)</f>
        <v>0</v>
      </c>
      <c r="BL381" s="19" t="s">
        <v>145</v>
      </c>
      <c r="BM381" s="217" t="s">
        <v>1057</v>
      </c>
    </row>
    <row r="382" s="2" customFormat="1" ht="16.5" customHeight="1">
      <c r="A382" s="40"/>
      <c r="B382" s="41"/>
      <c r="C382" s="251" t="s">
        <v>1058</v>
      </c>
      <c r="D382" s="251" t="s">
        <v>310</v>
      </c>
      <c r="E382" s="252" t="s">
        <v>576</v>
      </c>
      <c r="F382" s="253" t="s">
        <v>577</v>
      </c>
      <c r="G382" s="254" t="s">
        <v>243</v>
      </c>
      <c r="H382" s="255">
        <v>313.13999999999999</v>
      </c>
      <c r="I382" s="256"/>
      <c r="J382" s="257">
        <f>ROUND(I382*H382,2)</f>
        <v>0</v>
      </c>
      <c r="K382" s="253" t="s">
        <v>195</v>
      </c>
      <c r="L382" s="258"/>
      <c r="M382" s="259" t="s">
        <v>19</v>
      </c>
      <c r="N382" s="260" t="s">
        <v>40</v>
      </c>
      <c r="O382" s="86"/>
      <c r="P382" s="215">
        <f>O382*H382</f>
        <v>0</v>
      </c>
      <c r="Q382" s="215">
        <v>0.080000000000000002</v>
      </c>
      <c r="R382" s="215">
        <f>Q382*H382</f>
        <v>25.051199999999998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163</v>
      </c>
      <c r="AT382" s="217" t="s">
        <v>310</v>
      </c>
      <c r="AU382" s="217" t="s">
        <v>79</v>
      </c>
      <c r="AY382" s="19" t="s">
        <v>128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77</v>
      </c>
      <c r="BK382" s="218">
        <f>ROUND(I382*H382,2)</f>
        <v>0</v>
      </c>
      <c r="BL382" s="19" t="s">
        <v>145</v>
      </c>
      <c r="BM382" s="217" t="s">
        <v>1059</v>
      </c>
    </row>
    <row r="383" s="14" customFormat="1">
      <c r="A383" s="14"/>
      <c r="B383" s="240"/>
      <c r="C383" s="241"/>
      <c r="D383" s="219" t="s">
        <v>224</v>
      </c>
      <c r="E383" s="241"/>
      <c r="F383" s="243" t="s">
        <v>1060</v>
      </c>
      <c r="G383" s="241"/>
      <c r="H383" s="244">
        <v>313.13999999999999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224</v>
      </c>
      <c r="AU383" s="250" t="s">
        <v>79</v>
      </c>
      <c r="AV383" s="14" t="s">
        <v>79</v>
      </c>
      <c r="AW383" s="14" t="s">
        <v>4</v>
      </c>
      <c r="AX383" s="14" t="s">
        <v>77</v>
      </c>
      <c r="AY383" s="250" t="s">
        <v>128</v>
      </c>
    </row>
    <row r="384" s="2" customFormat="1" ht="24.15" customHeight="1">
      <c r="A384" s="40"/>
      <c r="B384" s="41"/>
      <c r="C384" s="206" t="s">
        <v>1061</v>
      </c>
      <c r="D384" s="206" t="s">
        <v>131</v>
      </c>
      <c r="E384" s="207" t="s">
        <v>1062</v>
      </c>
      <c r="F384" s="208" t="s">
        <v>1063</v>
      </c>
      <c r="G384" s="209" t="s">
        <v>243</v>
      </c>
      <c r="H384" s="210">
        <v>650</v>
      </c>
      <c r="I384" s="211"/>
      <c r="J384" s="212">
        <f>ROUND(I384*H384,2)</f>
        <v>0</v>
      </c>
      <c r="K384" s="208" t="s">
        <v>195</v>
      </c>
      <c r="L384" s="46"/>
      <c r="M384" s="213" t="s">
        <v>19</v>
      </c>
      <c r="N384" s="214" t="s">
        <v>40</v>
      </c>
      <c r="O384" s="86"/>
      <c r="P384" s="215">
        <f>O384*H384</f>
        <v>0</v>
      </c>
      <c r="Q384" s="215">
        <v>0.14041999999999999</v>
      </c>
      <c r="R384" s="215">
        <f>Q384*H384</f>
        <v>91.272999999999996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145</v>
      </c>
      <c r="AT384" s="217" t="s">
        <v>131</v>
      </c>
      <c r="AU384" s="217" t="s">
        <v>79</v>
      </c>
      <c r="AY384" s="19" t="s">
        <v>128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77</v>
      </c>
      <c r="BK384" s="218">
        <f>ROUND(I384*H384,2)</f>
        <v>0</v>
      </c>
      <c r="BL384" s="19" t="s">
        <v>145</v>
      </c>
      <c r="BM384" s="217" t="s">
        <v>1064</v>
      </c>
    </row>
    <row r="385" s="2" customFormat="1">
      <c r="A385" s="40"/>
      <c r="B385" s="41"/>
      <c r="C385" s="42"/>
      <c r="D385" s="228" t="s">
        <v>197</v>
      </c>
      <c r="E385" s="42"/>
      <c r="F385" s="229" t="s">
        <v>1065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197</v>
      </c>
      <c r="AU385" s="19" t="s">
        <v>79</v>
      </c>
    </row>
    <row r="386" s="13" customFormat="1">
      <c r="A386" s="13"/>
      <c r="B386" s="230"/>
      <c r="C386" s="231"/>
      <c r="D386" s="219" t="s">
        <v>224</v>
      </c>
      <c r="E386" s="232" t="s">
        <v>19</v>
      </c>
      <c r="F386" s="233" t="s">
        <v>1066</v>
      </c>
      <c r="G386" s="231"/>
      <c r="H386" s="232" t="s">
        <v>19</v>
      </c>
      <c r="I386" s="234"/>
      <c r="J386" s="231"/>
      <c r="K386" s="231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224</v>
      </c>
      <c r="AU386" s="239" t="s">
        <v>79</v>
      </c>
      <c r="AV386" s="13" t="s">
        <v>77</v>
      </c>
      <c r="AW386" s="13" t="s">
        <v>31</v>
      </c>
      <c r="AX386" s="13" t="s">
        <v>69</v>
      </c>
      <c r="AY386" s="239" t="s">
        <v>128</v>
      </c>
    </row>
    <row r="387" s="14" customFormat="1">
      <c r="A387" s="14"/>
      <c r="B387" s="240"/>
      <c r="C387" s="241"/>
      <c r="D387" s="219" t="s">
        <v>224</v>
      </c>
      <c r="E387" s="242" t="s">
        <v>19</v>
      </c>
      <c r="F387" s="243" t="s">
        <v>1067</v>
      </c>
      <c r="G387" s="241"/>
      <c r="H387" s="244">
        <v>120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224</v>
      </c>
      <c r="AU387" s="250" t="s">
        <v>79</v>
      </c>
      <c r="AV387" s="14" t="s">
        <v>79</v>
      </c>
      <c r="AW387" s="14" t="s">
        <v>31</v>
      </c>
      <c r="AX387" s="14" t="s">
        <v>69</v>
      </c>
      <c r="AY387" s="250" t="s">
        <v>128</v>
      </c>
    </row>
    <row r="388" s="13" customFormat="1">
      <c r="A388" s="13"/>
      <c r="B388" s="230"/>
      <c r="C388" s="231"/>
      <c r="D388" s="219" t="s">
        <v>224</v>
      </c>
      <c r="E388" s="232" t="s">
        <v>19</v>
      </c>
      <c r="F388" s="233" t="s">
        <v>1068</v>
      </c>
      <c r="G388" s="231"/>
      <c r="H388" s="232" t="s">
        <v>19</v>
      </c>
      <c r="I388" s="234"/>
      <c r="J388" s="231"/>
      <c r="K388" s="231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224</v>
      </c>
      <c r="AU388" s="239" t="s">
        <v>79</v>
      </c>
      <c r="AV388" s="13" t="s">
        <v>77</v>
      </c>
      <c r="AW388" s="13" t="s">
        <v>31</v>
      </c>
      <c r="AX388" s="13" t="s">
        <v>69</v>
      </c>
      <c r="AY388" s="239" t="s">
        <v>128</v>
      </c>
    </row>
    <row r="389" s="14" customFormat="1">
      <c r="A389" s="14"/>
      <c r="B389" s="240"/>
      <c r="C389" s="241"/>
      <c r="D389" s="219" t="s">
        <v>224</v>
      </c>
      <c r="E389" s="242" t="s">
        <v>19</v>
      </c>
      <c r="F389" s="243" t="s">
        <v>1069</v>
      </c>
      <c r="G389" s="241"/>
      <c r="H389" s="244">
        <v>530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224</v>
      </c>
      <c r="AU389" s="250" t="s">
        <v>79</v>
      </c>
      <c r="AV389" s="14" t="s">
        <v>79</v>
      </c>
      <c r="AW389" s="14" t="s">
        <v>31</v>
      </c>
      <c r="AX389" s="14" t="s">
        <v>69</v>
      </c>
      <c r="AY389" s="250" t="s">
        <v>128</v>
      </c>
    </row>
    <row r="390" s="15" customFormat="1">
      <c r="A390" s="15"/>
      <c r="B390" s="261"/>
      <c r="C390" s="262"/>
      <c r="D390" s="219" t="s">
        <v>224</v>
      </c>
      <c r="E390" s="263" t="s">
        <v>19</v>
      </c>
      <c r="F390" s="264" t="s">
        <v>473</v>
      </c>
      <c r="G390" s="262"/>
      <c r="H390" s="265">
        <v>650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1" t="s">
        <v>224</v>
      </c>
      <c r="AU390" s="271" t="s">
        <v>79</v>
      </c>
      <c r="AV390" s="15" t="s">
        <v>145</v>
      </c>
      <c r="AW390" s="15" t="s">
        <v>31</v>
      </c>
      <c r="AX390" s="15" t="s">
        <v>77</v>
      </c>
      <c r="AY390" s="271" t="s">
        <v>128</v>
      </c>
    </row>
    <row r="391" s="2" customFormat="1" ht="16.5" customHeight="1">
      <c r="A391" s="40"/>
      <c r="B391" s="41"/>
      <c r="C391" s="251" t="s">
        <v>1070</v>
      </c>
      <c r="D391" s="251" t="s">
        <v>310</v>
      </c>
      <c r="E391" s="252" t="s">
        <v>1071</v>
      </c>
      <c r="F391" s="253" t="s">
        <v>1072</v>
      </c>
      <c r="G391" s="254" t="s">
        <v>243</v>
      </c>
      <c r="H391" s="255">
        <v>122.40000000000001</v>
      </c>
      <c r="I391" s="256"/>
      <c r="J391" s="257">
        <f>ROUND(I391*H391,2)</f>
        <v>0</v>
      </c>
      <c r="K391" s="253" t="s">
        <v>195</v>
      </c>
      <c r="L391" s="258"/>
      <c r="M391" s="259" t="s">
        <v>19</v>
      </c>
      <c r="N391" s="260" t="s">
        <v>40</v>
      </c>
      <c r="O391" s="86"/>
      <c r="P391" s="215">
        <f>O391*H391</f>
        <v>0</v>
      </c>
      <c r="Q391" s="215">
        <v>0.048000000000000001</v>
      </c>
      <c r="R391" s="215">
        <f>Q391*H391</f>
        <v>5.8752000000000004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163</v>
      </c>
      <c r="AT391" s="217" t="s">
        <v>310</v>
      </c>
      <c r="AU391" s="217" t="s">
        <v>79</v>
      </c>
      <c r="AY391" s="19" t="s">
        <v>128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77</v>
      </c>
      <c r="BK391" s="218">
        <f>ROUND(I391*H391,2)</f>
        <v>0</v>
      </c>
      <c r="BL391" s="19" t="s">
        <v>145</v>
      </c>
      <c r="BM391" s="217" t="s">
        <v>1073</v>
      </c>
    </row>
    <row r="392" s="14" customFormat="1">
      <c r="A392" s="14"/>
      <c r="B392" s="240"/>
      <c r="C392" s="241"/>
      <c r="D392" s="219" t="s">
        <v>224</v>
      </c>
      <c r="E392" s="241"/>
      <c r="F392" s="243" t="s">
        <v>1074</v>
      </c>
      <c r="G392" s="241"/>
      <c r="H392" s="244">
        <v>122.40000000000001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224</v>
      </c>
      <c r="AU392" s="250" t="s">
        <v>79</v>
      </c>
      <c r="AV392" s="14" t="s">
        <v>79</v>
      </c>
      <c r="AW392" s="14" t="s">
        <v>4</v>
      </c>
      <c r="AX392" s="14" t="s">
        <v>77</v>
      </c>
      <c r="AY392" s="250" t="s">
        <v>128</v>
      </c>
    </row>
    <row r="393" s="2" customFormat="1" ht="16.5" customHeight="1">
      <c r="A393" s="40"/>
      <c r="B393" s="41"/>
      <c r="C393" s="251" t="s">
        <v>1075</v>
      </c>
      <c r="D393" s="251" t="s">
        <v>310</v>
      </c>
      <c r="E393" s="252" t="s">
        <v>1076</v>
      </c>
      <c r="F393" s="253" t="s">
        <v>1077</v>
      </c>
      <c r="G393" s="254" t="s">
        <v>243</v>
      </c>
      <c r="H393" s="255">
        <v>540.60000000000002</v>
      </c>
      <c r="I393" s="256"/>
      <c r="J393" s="257">
        <f>ROUND(I393*H393,2)</f>
        <v>0</v>
      </c>
      <c r="K393" s="253" t="s">
        <v>195</v>
      </c>
      <c r="L393" s="258"/>
      <c r="M393" s="259" t="s">
        <v>19</v>
      </c>
      <c r="N393" s="260" t="s">
        <v>40</v>
      </c>
      <c r="O393" s="86"/>
      <c r="P393" s="215">
        <f>O393*H393</f>
        <v>0</v>
      </c>
      <c r="Q393" s="215">
        <v>0.021999999999999999</v>
      </c>
      <c r="R393" s="215">
        <f>Q393*H393</f>
        <v>11.8932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163</v>
      </c>
      <c r="AT393" s="217" t="s">
        <v>310</v>
      </c>
      <c r="AU393" s="217" t="s">
        <v>79</v>
      </c>
      <c r="AY393" s="19" t="s">
        <v>128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77</v>
      </c>
      <c r="BK393" s="218">
        <f>ROUND(I393*H393,2)</f>
        <v>0</v>
      </c>
      <c r="BL393" s="19" t="s">
        <v>145</v>
      </c>
      <c r="BM393" s="217" t="s">
        <v>1078</v>
      </c>
    </row>
    <row r="394" s="14" customFormat="1">
      <c r="A394" s="14"/>
      <c r="B394" s="240"/>
      <c r="C394" s="241"/>
      <c r="D394" s="219" t="s">
        <v>224</v>
      </c>
      <c r="E394" s="241"/>
      <c r="F394" s="243" t="s">
        <v>1079</v>
      </c>
      <c r="G394" s="241"/>
      <c r="H394" s="244">
        <v>540.60000000000002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224</v>
      </c>
      <c r="AU394" s="250" t="s">
        <v>79</v>
      </c>
      <c r="AV394" s="14" t="s">
        <v>79</v>
      </c>
      <c r="AW394" s="14" t="s">
        <v>4</v>
      </c>
      <c r="AX394" s="14" t="s">
        <v>77</v>
      </c>
      <c r="AY394" s="250" t="s">
        <v>128</v>
      </c>
    </row>
    <row r="395" s="2" customFormat="1" ht="16.5" customHeight="1">
      <c r="A395" s="40"/>
      <c r="B395" s="41"/>
      <c r="C395" s="206" t="s">
        <v>1080</v>
      </c>
      <c r="D395" s="206" t="s">
        <v>131</v>
      </c>
      <c r="E395" s="207" t="s">
        <v>608</v>
      </c>
      <c r="F395" s="208" t="s">
        <v>609</v>
      </c>
      <c r="G395" s="209" t="s">
        <v>209</v>
      </c>
      <c r="H395" s="210">
        <v>1473.5</v>
      </c>
      <c r="I395" s="211"/>
      <c r="J395" s="212">
        <f>ROUND(I395*H395,2)</f>
        <v>0</v>
      </c>
      <c r="K395" s="208" t="s">
        <v>195</v>
      </c>
      <c r="L395" s="46"/>
      <c r="M395" s="213" t="s">
        <v>19</v>
      </c>
      <c r="N395" s="214" t="s">
        <v>40</v>
      </c>
      <c r="O395" s="86"/>
      <c r="P395" s="215">
        <f>O395*H395</f>
        <v>0</v>
      </c>
      <c r="Q395" s="215">
        <v>0.00068999999999999997</v>
      </c>
      <c r="R395" s="215">
        <f>Q395*H395</f>
        <v>1.016715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145</v>
      </c>
      <c r="AT395" s="217" t="s">
        <v>131</v>
      </c>
      <c r="AU395" s="217" t="s">
        <v>79</v>
      </c>
      <c r="AY395" s="19" t="s">
        <v>128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77</v>
      </c>
      <c r="BK395" s="218">
        <f>ROUND(I395*H395,2)</f>
        <v>0</v>
      </c>
      <c r="BL395" s="19" t="s">
        <v>145</v>
      </c>
      <c r="BM395" s="217" t="s">
        <v>1081</v>
      </c>
    </row>
    <row r="396" s="2" customFormat="1">
      <c r="A396" s="40"/>
      <c r="B396" s="41"/>
      <c r="C396" s="42"/>
      <c r="D396" s="228" t="s">
        <v>197</v>
      </c>
      <c r="E396" s="42"/>
      <c r="F396" s="229" t="s">
        <v>611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197</v>
      </c>
      <c r="AU396" s="19" t="s">
        <v>79</v>
      </c>
    </row>
    <row r="397" s="14" customFormat="1">
      <c r="A397" s="14"/>
      <c r="B397" s="240"/>
      <c r="C397" s="241"/>
      <c r="D397" s="219" t="s">
        <v>224</v>
      </c>
      <c r="E397" s="242" t="s">
        <v>19</v>
      </c>
      <c r="F397" s="243" t="s">
        <v>1082</v>
      </c>
      <c r="G397" s="241"/>
      <c r="H397" s="244">
        <v>1473.5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224</v>
      </c>
      <c r="AU397" s="250" t="s">
        <v>79</v>
      </c>
      <c r="AV397" s="14" t="s">
        <v>79</v>
      </c>
      <c r="AW397" s="14" t="s">
        <v>31</v>
      </c>
      <c r="AX397" s="14" t="s">
        <v>77</v>
      </c>
      <c r="AY397" s="250" t="s">
        <v>128</v>
      </c>
    </row>
    <row r="398" s="2" customFormat="1" ht="16.5" customHeight="1">
      <c r="A398" s="40"/>
      <c r="B398" s="41"/>
      <c r="C398" s="206" t="s">
        <v>1083</v>
      </c>
      <c r="D398" s="206" t="s">
        <v>131</v>
      </c>
      <c r="E398" s="207" t="s">
        <v>1084</v>
      </c>
      <c r="F398" s="208" t="s">
        <v>1085</v>
      </c>
      <c r="G398" s="209" t="s">
        <v>243</v>
      </c>
      <c r="H398" s="210">
        <v>25</v>
      </c>
      <c r="I398" s="211"/>
      <c r="J398" s="212">
        <f>ROUND(I398*H398,2)</f>
        <v>0</v>
      </c>
      <c r="K398" s="208" t="s">
        <v>195</v>
      </c>
      <c r="L398" s="46"/>
      <c r="M398" s="213" t="s">
        <v>19</v>
      </c>
      <c r="N398" s="214" t="s">
        <v>40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145</v>
      </c>
      <c r="AT398" s="217" t="s">
        <v>131</v>
      </c>
      <c r="AU398" s="217" t="s">
        <v>79</v>
      </c>
      <c r="AY398" s="19" t="s">
        <v>128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77</v>
      </c>
      <c r="BK398" s="218">
        <f>ROUND(I398*H398,2)</f>
        <v>0</v>
      </c>
      <c r="BL398" s="19" t="s">
        <v>145</v>
      </c>
      <c r="BM398" s="217" t="s">
        <v>1086</v>
      </c>
    </row>
    <row r="399" s="2" customFormat="1">
      <c r="A399" s="40"/>
      <c r="B399" s="41"/>
      <c r="C399" s="42"/>
      <c r="D399" s="228" t="s">
        <v>197</v>
      </c>
      <c r="E399" s="42"/>
      <c r="F399" s="229" t="s">
        <v>1087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197</v>
      </c>
      <c r="AU399" s="19" t="s">
        <v>79</v>
      </c>
    </row>
    <row r="400" s="2" customFormat="1" ht="16.5" customHeight="1">
      <c r="A400" s="40"/>
      <c r="B400" s="41"/>
      <c r="C400" s="206" t="s">
        <v>1067</v>
      </c>
      <c r="D400" s="206" t="s">
        <v>131</v>
      </c>
      <c r="E400" s="207" t="s">
        <v>1088</v>
      </c>
      <c r="F400" s="208" t="s">
        <v>1089</v>
      </c>
      <c r="G400" s="209" t="s">
        <v>166</v>
      </c>
      <c r="H400" s="210">
        <v>2</v>
      </c>
      <c r="I400" s="211"/>
      <c r="J400" s="212">
        <f>ROUND(I400*H400,2)</f>
        <v>0</v>
      </c>
      <c r="K400" s="208" t="s">
        <v>195</v>
      </c>
      <c r="L400" s="46"/>
      <c r="M400" s="213" t="s">
        <v>19</v>
      </c>
      <c r="N400" s="214" t="s">
        <v>40</v>
      </c>
      <c r="O400" s="86"/>
      <c r="P400" s="215">
        <f>O400*H400</f>
        <v>0</v>
      </c>
      <c r="Q400" s="215">
        <v>0.072870000000000004</v>
      </c>
      <c r="R400" s="215">
        <f>Q400*H400</f>
        <v>0.14574000000000001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145</v>
      </c>
      <c r="AT400" s="217" t="s">
        <v>131</v>
      </c>
      <c r="AU400" s="217" t="s">
        <v>79</v>
      </c>
      <c r="AY400" s="19" t="s">
        <v>128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77</v>
      </c>
      <c r="BK400" s="218">
        <f>ROUND(I400*H400,2)</f>
        <v>0</v>
      </c>
      <c r="BL400" s="19" t="s">
        <v>145</v>
      </c>
      <c r="BM400" s="217" t="s">
        <v>1090</v>
      </c>
    </row>
    <row r="401" s="2" customFormat="1">
      <c r="A401" s="40"/>
      <c r="B401" s="41"/>
      <c r="C401" s="42"/>
      <c r="D401" s="228" t="s">
        <v>197</v>
      </c>
      <c r="E401" s="42"/>
      <c r="F401" s="229" t="s">
        <v>1091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197</v>
      </c>
      <c r="AU401" s="19" t="s">
        <v>79</v>
      </c>
    </row>
    <row r="402" s="13" customFormat="1">
      <c r="A402" s="13"/>
      <c r="B402" s="230"/>
      <c r="C402" s="231"/>
      <c r="D402" s="219" t="s">
        <v>224</v>
      </c>
      <c r="E402" s="232" t="s">
        <v>19</v>
      </c>
      <c r="F402" s="233" t="s">
        <v>1092</v>
      </c>
      <c r="G402" s="231"/>
      <c r="H402" s="232" t="s">
        <v>19</v>
      </c>
      <c r="I402" s="234"/>
      <c r="J402" s="231"/>
      <c r="K402" s="231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224</v>
      </c>
      <c r="AU402" s="239" t="s">
        <v>79</v>
      </c>
      <c r="AV402" s="13" t="s">
        <v>77</v>
      </c>
      <c r="AW402" s="13" t="s">
        <v>31</v>
      </c>
      <c r="AX402" s="13" t="s">
        <v>69</v>
      </c>
      <c r="AY402" s="239" t="s">
        <v>128</v>
      </c>
    </row>
    <row r="403" s="14" customFormat="1">
      <c r="A403" s="14"/>
      <c r="B403" s="240"/>
      <c r="C403" s="241"/>
      <c r="D403" s="219" t="s">
        <v>224</v>
      </c>
      <c r="E403" s="242" t="s">
        <v>19</v>
      </c>
      <c r="F403" s="243" t="s">
        <v>77</v>
      </c>
      <c r="G403" s="241"/>
      <c r="H403" s="244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224</v>
      </c>
      <c r="AU403" s="250" t="s">
        <v>79</v>
      </c>
      <c r="AV403" s="14" t="s">
        <v>79</v>
      </c>
      <c r="AW403" s="14" t="s">
        <v>31</v>
      </c>
      <c r="AX403" s="14" t="s">
        <v>69</v>
      </c>
      <c r="AY403" s="250" t="s">
        <v>128</v>
      </c>
    </row>
    <row r="404" s="13" customFormat="1">
      <c r="A404" s="13"/>
      <c r="B404" s="230"/>
      <c r="C404" s="231"/>
      <c r="D404" s="219" t="s">
        <v>224</v>
      </c>
      <c r="E404" s="232" t="s">
        <v>19</v>
      </c>
      <c r="F404" s="233" t="s">
        <v>1093</v>
      </c>
      <c r="G404" s="231"/>
      <c r="H404" s="232" t="s">
        <v>19</v>
      </c>
      <c r="I404" s="234"/>
      <c r="J404" s="231"/>
      <c r="K404" s="231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224</v>
      </c>
      <c r="AU404" s="239" t="s">
        <v>79</v>
      </c>
      <c r="AV404" s="13" t="s">
        <v>77</v>
      </c>
      <c r="AW404" s="13" t="s">
        <v>31</v>
      </c>
      <c r="AX404" s="13" t="s">
        <v>69</v>
      </c>
      <c r="AY404" s="239" t="s">
        <v>128</v>
      </c>
    </row>
    <row r="405" s="14" customFormat="1">
      <c r="A405" s="14"/>
      <c r="B405" s="240"/>
      <c r="C405" s="241"/>
      <c r="D405" s="219" t="s">
        <v>224</v>
      </c>
      <c r="E405" s="242" t="s">
        <v>19</v>
      </c>
      <c r="F405" s="243" t="s">
        <v>77</v>
      </c>
      <c r="G405" s="241"/>
      <c r="H405" s="244">
        <v>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224</v>
      </c>
      <c r="AU405" s="250" t="s">
        <v>79</v>
      </c>
      <c r="AV405" s="14" t="s">
        <v>79</v>
      </c>
      <c r="AW405" s="14" t="s">
        <v>31</v>
      </c>
      <c r="AX405" s="14" t="s">
        <v>69</v>
      </c>
      <c r="AY405" s="250" t="s">
        <v>128</v>
      </c>
    </row>
    <row r="406" s="15" customFormat="1">
      <c r="A406" s="15"/>
      <c r="B406" s="261"/>
      <c r="C406" s="262"/>
      <c r="D406" s="219" t="s">
        <v>224</v>
      </c>
      <c r="E406" s="263" t="s">
        <v>19</v>
      </c>
      <c r="F406" s="264" t="s">
        <v>473</v>
      </c>
      <c r="G406" s="262"/>
      <c r="H406" s="265">
        <v>2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1" t="s">
        <v>224</v>
      </c>
      <c r="AU406" s="271" t="s">
        <v>79</v>
      </c>
      <c r="AV406" s="15" t="s">
        <v>145</v>
      </c>
      <c r="AW406" s="15" t="s">
        <v>31</v>
      </c>
      <c r="AX406" s="15" t="s">
        <v>77</v>
      </c>
      <c r="AY406" s="271" t="s">
        <v>128</v>
      </c>
    </row>
    <row r="407" s="2" customFormat="1" ht="33" customHeight="1">
      <c r="A407" s="40"/>
      <c r="B407" s="41"/>
      <c r="C407" s="206" t="s">
        <v>1094</v>
      </c>
      <c r="D407" s="206" t="s">
        <v>131</v>
      </c>
      <c r="E407" s="207" t="s">
        <v>624</v>
      </c>
      <c r="F407" s="208" t="s">
        <v>625</v>
      </c>
      <c r="G407" s="209" t="s">
        <v>166</v>
      </c>
      <c r="H407" s="210">
        <v>12</v>
      </c>
      <c r="I407" s="211"/>
      <c r="J407" s="212">
        <f>ROUND(I407*H407,2)</f>
        <v>0</v>
      </c>
      <c r="K407" s="208" t="s">
        <v>195</v>
      </c>
      <c r="L407" s="46"/>
      <c r="M407" s="213" t="s">
        <v>19</v>
      </c>
      <c r="N407" s="214" t="s">
        <v>40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0.082000000000000003</v>
      </c>
      <c r="T407" s="216">
        <f>S407*H407</f>
        <v>0.98399999999999999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145</v>
      </c>
      <c r="AT407" s="217" t="s">
        <v>131</v>
      </c>
      <c r="AU407" s="217" t="s">
        <v>79</v>
      </c>
      <c r="AY407" s="19" t="s">
        <v>128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77</v>
      </c>
      <c r="BK407" s="218">
        <f>ROUND(I407*H407,2)</f>
        <v>0</v>
      </c>
      <c r="BL407" s="19" t="s">
        <v>145</v>
      </c>
      <c r="BM407" s="217" t="s">
        <v>1095</v>
      </c>
    </row>
    <row r="408" s="2" customFormat="1">
      <c r="A408" s="40"/>
      <c r="B408" s="41"/>
      <c r="C408" s="42"/>
      <c r="D408" s="228" t="s">
        <v>197</v>
      </c>
      <c r="E408" s="42"/>
      <c r="F408" s="229" t="s">
        <v>627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197</v>
      </c>
      <c r="AU408" s="19" t="s">
        <v>79</v>
      </c>
    </row>
    <row r="409" s="13" customFormat="1">
      <c r="A409" s="13"/>
      <c r="B409" s="230"/>
      <c r="C409" s="231"/>
      <c r="D409" s="219" t="s">
        <v>224</v>
      </c>
      <c r="E409" s="232" t="s">
        <v>19</v>
      </c>
      <c r="F409" s="233" t="s">
        <v>1096</v>
      </c>
      <c r="G409" s="231"/>
      <c r="H409" s="232" t="s">
        <v>19</v>
      </c>
      <c r="I409" s="234"/>
      <c r="J409" s="231"/>
      <c r="K409" s="231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224</v>
      </c>
      <c r="AU409" s="239" t="s">
        <v>79</v>
      </c>
      <c r="AV409" s="13" t="s">
        <v>77</v>
      </c>
      <c r="AW409" s="13" t="s">
        <v>31</v>
      </c>
      <c r="AX409" s="13" t="s">
        <v>69</v>
      </c>
      <c r="AY409" s="239" t="s">
        <v>128</v>
      </c>
    </row>
    <row r="410" s="14" customFormat="1">
      <c r="A410" s="14"/>
      <c r="B410" s="240"/>
      <c r="C410" s="241"/>
      <c r="D410" s="219" t="s">
        <v>224</v>
      </c>
      <c r="E410" s="242" t="s">
        <v>19</v>
      </c>
      <c r="F410" s="243" t="s">
        <v>176</v>
      </c>
      <c r="G410" s="241"/>
      <c r="H410" s="244">
        <v>10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224</v>
      </c>
      <c r="AU410" s="250" t="s">
        <v>79</v>
      </c>
      <c r="AV410" s="14" t="s">
        <v>79</v>
      </c>
      <c r="AW410" s="14" t="s">
        <v>31</v>
      </c>
      <c r="AX410" s="14" t="s">
        <v>69</v>
      </c>
      <c r="AY410" s="250" t="s">
        <v>128</v>
      </c>
    </row>
    <row r="411" s="13" customFormat="1">
      <c r="A411" s="13"/>
      <c r="B411" s="230"/>
      <c r="C411" s="231"/>
      <c r="D411" s="219" t="s">
        <v>224</v>
      </c>
      <c r="E411" s="232" t="s">
        <v>19</v>
      </c>
      <c r="F411" s="233" t="s">
        <v>1097</v>
      </c>
      <c r="G411" s="231"/>
      <c r="H411" s="232" t="s">
        <v>19</v>
      </c>
      <c r="I411" s="234"/>
      <c r="J411" s="231"/>
      <c r="K411" s="231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224</v>
      </c>
      <c r="AU411" s="239" t="s">
        <v>79</v>
      </c>
      <c r="AV411" s="13" t="s">
        <v>77</v>
      </c>
      <c r="AW411" s="13" t="s">
        <v>31</v>
      </c>
      <c r="AX411" s="13" t="s">
        <v>69</v>
      </c>
      <c r="AY411" s="239" t="s">
        <v>128</v>
      </c>
    </row>
    <row r="412" s="14" customFormat="1">
      <c r="A412" s="14"/>
      <c r="B412" s="240"/>
      <c r="C412" s="241"/>
      <c r="D412" s="219" t="s">
        <v>224</v>
      </c>
      <c r="E412" s="242" t="s">
        <v>19</v>
      </c>
      <c r="F412" s="243" t="s">
        <v>77</v>
      </c>
      <c r="G412" s="241"/>
      <c r="H412" s="244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224</v>
      </c>
      <c r="AU412" s="250" t="s">
        <v>79</v>
      </c>
      <c r="AV412" s="14" t="s">
        <v>79</v>
      </c>
      <c r="AW412" s="14" t="s">
        <v>31</v>
      </c>
      <c r="AX412" s="14" t="s">
        <v>69</v>
      </c>
      <c r="AY412" s="250" t="s">
        <v>128</v>
      </c>
    </row>
    <row r="413" s="13" customFormat="1">
      <c r="A413" s="13"/>
      <c r="B413" s="230"/>
      <c r="C413" s="231"/>
      <c r="D413" s="219" t="s">
        <v>224</v>
      </c>
      <c r="E413" s="232" t="s">
        <v>19</v>
      </c>
      <c r="F413" s="233" t="s">
        <v>1098</v>
      </c>
      <c r="G413" s="231"/>
      <c r="H413" s="232" t="s">
        <v>19</v>
      </c>
      <c r="I413" s="234"/>
      <c r="J413" s="231"/>
      <c r="K413" s="231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224</v>
      </c>
      <c r="AU413" s="239" t="s">
        <v>79</v>
      </c>
      <c r="AV413" s="13" t="s">
        <v>77</v>
      </c>
      <c r="AW413" s="13" t="s">
        <v>31</v>
      </c>
      <c r="AX413" s="13" t="s">
        <v>69</v>
      </c>
      <c r="AY413" s="239" t="s">
        <v>128</v>
      </c>
    </row>
    <row r="414" s="14" customFormat="1">
      <c r="A414" s="14"/>
      <c r="B414" s="240"/>
      <c r="C414" s="241"/>
      <c r="D414" s="219" t="s">
        <v>224</v>
      </c>
      <c r="E414" s="242" t="s">
        <v>19</v>
      </c>
      <c r="F414" s="243" t="s">
        <v>77</v>
      </c>
      <c r="G414" s="241"/>
      <c r="H414" s="244">
        <v>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224</v>
      </c>
      <c r="AU414" s="250" t="s">
        <v>79</v>
      </c>
      <c r="AV414" s="14" t="s">
        <v>79</v>
      </c>
      <c r="AW414" s="14" t="s">
        <v>31</v>
      </c>
      <c r="AX414" s="14" t="s">
        <v>69</v>
      </c>
      <c r="AY414" s="250" t="s">
        <v>128</v>
      </c>
    </row>
    <row r="415" s="15" customFormat="1">
      <c r="A415" s="15"/>
      <c r="B415" s="261"/>
      <c r="C415" s="262"/>
      <c r="D415" s="219" t="s">
        <v>224</v>
      </c>
      <c r="E415" s="263" t="s">
        <v>19</v>
      </c>
      <c r="F415" s="264" t="s">
        <v>473</v>
      </c>
      <c r="G415" s="262"/>
      <c r="H415" s="265">
        <v>12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224</v>
      </c>
      <c r="AU415" s="271" t="s">
        <v>79</v>
      </c>
      <c r="AV415" s="15" t="s">
        <v>145</v>
      </c>
      <c r="AW415" s="15" t="s">
        <v>31</v>
      </c>
      <c r="AX415" s="15" t="s">
        <v>77</v>
      </c>
      <c r="AY415" s="271" t="s">
        <v>128</v>
      </c>
    </row>
    <row r="416" s="2" customFormat="1" ht="24.15" customHeight="1">
      <c r="A416" s="40"/>
      <c r="B416" s="41"/>
      <c r="C416" s="206" t="s">
        <v>1099</v>
      </c>
      <c r="D416" s="206" t="s">
        <v>131</v>
      </c>
      <c r="E416" s="207" t="s">
        <v>629</v>
      </c>
      <c r="F416" s="208" t="s">
        <v>630</v>
      </c>
      <c r="G416" s="209" t="s">
        <v>166</v>
      </c>
      <c r="H416" s="210">
        <v>10</v>
      </c>
      <c r="I416" s="211"/>
      <c r="J416" s="212">
        <f>ROUND(I416*H416,2)</f>
        <v>0</v>
      </c>
      <c r="K416" s="208" t="s">
        <v>195</v>
      </c>
      <c r="L416" s="46"/>
      <c r="M416" s="213" t="s">
        <v>19</v>
      </c>
      <c r="N416" s="214" t="s">
        <v>40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0.0040000000000000001</v>
      </c>
      <c r="T416" s="216">
        <f>S416*H416</f>
        <v>0.040000000000000001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145</v>
      </c>
      <c r="AT416" s="217" t="s">
        <v>131</v>
      </c>
      <c r="AU416" s="217" t="s">
        <v>79</v>
      </c>
      <c r="AY416" s="19" t="s">
        <v>128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77</v>
      </c>
      <c r="BK416" s="218">
        <f>ROUND(I416*H416,2)</f>
        <v>0</v>
      </c>
      <c r="BL416" s="19" t="s">
        <v>145</v>
      </c>
      <c r="BM416" s="217" t="s">
        <v>1100</v>
      </c>
    </row>
    <row r="417" s="2" customFormat="1">
      <c r="A417" s="40"/>
      <c r="B417" s="41"/>
      <c r="C417" s="42"/>
      <c r="D417" s="228" t="s">
        <v>197</v>
      </c>
      <c r="E417" s="42"/>
      <c r="F417" s="229" t="s">
        <v>632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197</v>
      </c>
      <c r="AU417" s="19" t="s">
        <v>79</v>
      </c>
    </row>
    <row r="418" s="2" customFormat="1" ht="33" customHeight="1">
      <c r="A418" s="40"/>
      <c r="B418" s="41"/>
      <c r="C418" s="206" t="s">
        <v>1101</v>
      </c>
      <c r="D418" s="206" t="s">
        <v>131</v>
      </c>
      <c r="E418" s="207" t="s">
        <v>1102</v>
      </c>
      <c r="F418" s="208" t="s">
        <v>1103</v>
      </c>
      <c r="G418" s="209" t="s">
        <v>243</v>
      </c>
      <c r="H418" s="210">
        <v>2</v>
      </c>
      <c r="I418" s="211"/>
      <c r="J418" s="212">
        <f>ROUND(I418*H418,2)</f>
        <v>0</v>
      </c>
      <c r="K418" s="208" t="s">
        <v>195</v>
      </c>
      <c r="L418" s="46"/>
      <c r="M418" s="213" t="s">
        <v>19</v>
      </c>
      <c r="N418" s="214" t="s">
        <v>40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0.25</v>
      </c>
      <c r="T418" s="216">
        <f>S418*H418</f>
        <v>0.5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145</v>
      </c>
      <c r="AT418" s="217" t="s">
        <v>131</v>
      </c>
      <c r="AU418" s="217" t="s">
        <v>79</v>
      </c>
      <c r="AY418" s="19" t="s">
        <v>128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77</v>
      </c>
      <c r="BK418" s="218">
        <f>ROUND(I418*H418,2)</f>
        <v>0</v>
      </c>
      <c r="BL418" s="19" t="s">
        <v>145</v>
      </c>
      <c r="BM418" s="217" t="s">
        <v>1104</v>
      </c>
    </row>
    <row r="419" s="2" customFormat="1">
      <c r="A419" s="40"/>
      <c r="B419" s="41"/>
      <c r="C419" s="42"/>
      <c r="D419" s="228" t="s">
        <v>197</v>
      </c>
      <c r="E419" s="42"/>
      <c r="F419" s="229" t="s">
        <v>1105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197</v>
      </c>
      <c r="AU419" s="19" t="s">
        <v>79</v>
      </c>
    </row>
    <row r="420" s="2" customFormat="1" ht="37.8" customHeight="1">
      <c r="A420" s="40"/>
      <c r="B420" s="41"/>
      <c r="C420" s="206" t="s">
        <v>1106</v>
      </c>
      <c r="D420" s="206" t="s">
        <v>131</v>
      </c>
      <c r="E420" s="207" t="s">
        <v>1107</v>
      </c>
      <c r="F420" s="208" t="s">
        <v>1108</v>
      </c>
      <c r="G420" s="209" t="s">
        <v>243</v>
      </c>
      <c r="H420" s="210">
        <v>9</v>
      </c>
      <c r="I420" s="211"/>
      <c r="J420" s="212">
        <f>ROUND(I420*H420,2)</f>
        <v>0</v>
      </c>
      <c r="K420" s="208" t="s">
        <v>195</v>
      </c>
      <c r="L420" s="46"/>
      <c r="M420" s="213" t="s">
        <v>19</v>
      </c>
      <c r="N420" s="214" t="s">
        <v>40</v>
      </c>
      <c r="O420" s="86"/>
      <c r="P420" s="215">
        <f>O420*H420</f>
        <v>0</v>
      </c>
      <c r="Q420" s="215">
        <v>0</v>
      </c>
      <c r="R420" s="215">
        <f>Q420*H420</f>
        <v>0</v>
      </c>
      <c r="S420" s="215">
        <v>0.90000000000000002</v>
      </c>
      <c r="T420" s="216">
        <f>S420*H420</f>
        <v>8.0999999999999996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145</v>
      </c>
      <c r="AT420" s="217" t="s">
        <v>131</v>
      </c>
      <c r="AU420" s="217" t="s">
        <v>79</v>
      </c>
      <c r="AY420" s="19" t="s">
        <v>128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77</v>
      </c>
      <c r="BK420" s="218">
        <f>ROUND(I420*H420,2)</f>
        <v>0</v>
      </c>
      <c r="BL420" s="19" t="s">
        <v>145</v>
      </c>
      <c r="BM420" s="217" t="s">
        <v>1109</v>
      </c>
    </row>
    <row r="421" s="2" customFormat="1">
      <c r="A421" s="40"/>
      <c r="B421" s="41"/>
      <c r="C421" s="42"/>
      <c r="D421" s="228" t="s">
        <v>197</v>
      </c>
      <c r="E421" s="42"/>
      <c r="F421" s="229" t="s">
        <v>1110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197</v>
      </c>
      <c r="AU421" s="19" t="s">
        <v>79</v>
      </c>
    </row>
    <row r="422" s="2" customFormat="1" ht="16.5" customHeight="1">
      <c r="A422" s="40"/>
      <c r="B422" s="41"/>
      <c r="C422" s="206" t="s">
        <v>1111</v>
      </c>
      <c r="D422" s="206" t="s">
        <v>131</v>
      </c>
      <c r="E422" s="207" t="s">
        <v>1112</v>
      </c>
      <c r="F422" s="208" t="s">
        <v>1113</v>
      </c>
      <c r="G422" s="209" t="s">
        <v>253</v>
      </c>
      <c r="H422" s="210">
        <v>8</v>
      </c>
      <c r="I422" s="211"/>
      <c r="J422" s="212">
        <f>ROUND(I422*H422,2)</f>
        <v>0</v>
      </c>
      <c r="K422" s="208" t="s">
        <v>195</v>
      </c>
      <c r="L422" s="46"/>
      <c r="M422" s="213" t="s">
        <v>19</v>
      </c>
      <c r="N422" s="214" t="s">
        <v>40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2.6000000000000001</v>
      </c>
      <c r="T422" s="216">
        <f>S422*H422</f>
        <v>20.800000000000001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145</v>
      </c>
      <c r="AT422" s="217" t="s">
        <v>131</v>
      </c>
      <c r="AU422" s="217" t="s">
        <v>79</v>
      </c>
      <c r="AY422" s="19" t="s">
        <v>128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77</v>
      </c>
      <c r="BK422" s="218">
        <f>ROUND(I422*H422,2)</f>
        <v>0</v>
      </c>
      <c r="BL422" s="19" t="s">
        <v>145</v>
      </c>
      <c r="BM422" s="217" t="s">
        <v>1114</v>
      </c>
    </row>
    <row r="423" s="2" customFormat="1">
      <c r="A423" s="40"/>
      <c r="B423" s="41"/>
      <c r="C423" s="42"/>
      <c r="D423" s="228" t="s">
        <v>197</v>
      </c>
      <c r="E423" s="42"/>
      <c r="F423" s="229" t="s">
        <v>1115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197</v>
      </c>
      <c r="AU423" s="19" t="s">
        <v>79</v>
      </c>
    </row>
    <row r="424" s="12" customFormat="1" ht="22.8" customHeight="1">
      <c r="A424" s="12"/>
      <c r="B424" s="190"/>
      <c r="C424" s="191"/>
      <c r="D424" s="192" t="s">
        <v>68</v>
      </c>
      <c r="E424" s="204" t="s">
        <v>633</v>
      </c>
      <c r="F424" s="204" t="s">
        <v>634</v>
      </c>
      <c r="G424" s="191"/>
      <c r="H424" s="191"/>
      <c r="I424" s="194"/>
      <c r="J424" s="205">
        <f>BK424</f>
        <v>0</v>
      </c>
      <c r="K424" s="191"/>
      <c r="L424" s="196"/>
      <c r="M424" s="197"/>
      <c r="N424" s="198"/>
      <c r="O424" s="198"/>
      <c r="P424" s="199">
        <f>SUM(P425:P451)</f>
        <v>0</v>
      </c>
      <c r="Q424" s="198"/>
      <c r="R424" s="199">
        <f>SUM(R425:R451)</f>
        <v>0</v>
      </c>
      <c r="S424" s="198"/>
      <c r="T424" s="200">
        <f>SUM(T425:T451)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1" t="s">
        <v>77</v>
      </c>
      <c r="AT424" s="202" t="s">
        <v>68</v>
      </c>
      <c r="AU424" s="202" t="s">
        <v>77</v>
      </c>
      <c r="AY424" s="201" t="s">
        <v>128</v>
      </c>
      <c r="BK424" s="203">
        <f>SUM(BK425:BK451)</f>
        <v>0</v>
      </c>
    </row>
    <row r="425" s="2" customFormat="1" ht="24.15" customHeight="1">
      <c r="A425" s="40"/>
      <c r="B425" s="41"/>
      <c r="C425" s="206" t="s">
        <v>1116</v>
      </c>
      <c r="D425" s="206" t="s">
        <v>131</v>
      </c>
      <c r="E425" s="207" t="s">
        <v>1117</v>
      </c>
      <c r="F425" s="208" t="s">
        <v>1118</v>
      </c>
      <c r="G425" s="209" t="s">
        <v>313</v>
      </c>
      <c r="H425" s="210">
        <v>888.75</v>
      </c>
      <c r="I425" s="211"/>
      <c r="J425" s="212">
        <f>ROUND(I425*H425,2)</f>
        <v>0</v>
      </c>
      <c r="K425" s="208" t="s">
        <v>195</v>
      </c>
      <c r="L425" s="46"/>
      <c r="M425" s="213" t="s">
        <v>19</v>
      </c>
      <c r="N425" s="214" t="s">
        <v>40</v>
      </c>
      <c r="O425" s="86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145</v>
      </c>
      <c r="AT425" s="217" t="s">
        <v>131</v>
      </c>
      <c r="AU425" s="217" t="s">
        <v>79</v>
      </c>
      <c r="AY425" s="19" t="s">
        <v>128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77</v>
      </c>
      <c r="BK425" s="218">
        <f>ROUND(I425*H425,2)</f>
        <v>0</v>
      </c>
      <c r="BL425" s="19" t="s">
        <v>145</v>
      </c>
      <c r="BM425" s="217" t="s">
        <v>1119</v>
      </c>
    </row>
    <row r="426" s="2" customFormat="1">
      <c r="A426" s="40"/>
      <c r="B426" s="41"/>
      <c r="C426" s="42"/>
      <c r="D426" s="228" t="s">
        <v>197</v>
      </c>
      <c r="E426" s="42"/>
      <c r="F426" s="229" t="s">
        <v>1120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197</v>
      </c>
      <c r="AU426" s="19" t="s">
        <v>79</v>
      </c>
    </row>
    <row r="427" s="2" customFormat="1">
      <c r="A427" s="40"/>
      <c r="B427" s="41"/>
      <c r="C427" s="42"/>
      <c r="D427" s="219" t="s">
        <v>168</v>
      </c>
      <c r="E427" s="42"/>
      <c r="F427" s="220" t="s">
        <v>1121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168</v>
      </c>
      <c r="AU427" s="19" t="s">
        <v>79</v>
      </c>
    </row>
    <row r="428" s="13" customFormat="1">
      <c r="A428" s="13"/>
      <c r="B428" s="230"/>
      <c r="C428" s="231"/>
      <c r="D428" s="219" t="s">
        <v>224</v>
      </c>
      <c r="E428" s="232" t="s">
        <v>19</v>
      </c>
      <c r="F428" s="233" t="s">
        <v>1122</v>
      </c>
      <c r="G428" s="231"/>
      <c r="H428" s="232" t="s">
        <v>19</v>
      </c>
      <c r="I428" s="234"/>
      <c r="J428" s="231"/>
      <c r="K428" s="231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224</v>
      </c>
      <c r="AU428" s="239" t="s">
        <v>79</v>
      </c>
      <c r="AV428" s="13" t="s">
        <v>77</v>
      </c>
      <c r="AW428" s="13" t="s">
        <v>31</v>
      </c>
      <c r="AX428" s="13" t="s">
        <v>69</v>
      </c>
      <c r="AY428" s="239" t="s">
        <v>128</v>
      </c>
    </row>
    <row r="429" s="14" customFormat="1">
      <c r="A429" s="14"/>
      <c r="B429" s="240"/>
      <c r="C429" s="241"/>
      <c r="D429" s="219" t="s">
        <v>224</v>
      </c>
      <c r="E429" s="242" t="s">
        <v>19</v>
      </c>
      <c r="F429" s="243" t="s">
        <v>1123</v>
      </c>
      <c r="G429" s="241"/>
      <c r="H429" s="244">
        <v>888.75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224</v>
      </c>
      <c r="AU429" s="250" t="s">
        <v>79</v>
      </c>
      <c r="AV429" s="14" t="s">
        <v>79</v>
      </c>
      <c r="AW429" s="14" t="s">
        <v>31</v>
      </c>
      <c r="AX429" s="14" t="s">
        <v>77</v>
      </c>
      <c r="AY429" s="250" t="s">
        <v>128</v>
      </c>
    </row>
    <row r="430" s="2" customFormat="1" ht="24.15" customHeight="1">
      <c r="A430" s="40"/>
      <c r="B430" s="41"/>
      <c r="C430" s="206" t="s">
        <v>1124</v>
      </c>
      <c r="D430" s="206" t="s">
        <v>131</v>
      </c>
      <c r="E430" s="207" t="s">
        <v>1125</v>
      </c>
      <c r="F430" s="208" t="s">
        <v>1126</v>
      </c>
      <c r="G430" s="209" t="s">
        <v>313</v>
      </c>
      <c r="H430" s="210">
        <v>3519</v>
      </c>
      <c r="I430" s="211"/>
      <c r="J430" s="212">
        <f>ROUND(I430*H430,2)</f>
        <v>0</v>
      </c>
      <c r="K430" s="208" t="s">
        <v>195</v>
      </c>
      <c r="L430" s="46"/>
      <c r="M430" s="213" t="s">
        <v>19</v>
      </c>
      <c r="N430" s="214" t="s">
        <v>40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145</v>
      </c>
      <c r="AT430" s="217" t="s">
        <v>131</v>
      </c>
      <c r="AU430" s="217" t="s">
        <v>79</v>
      </c>
      <c r="AY430" s="19" t="s">
        <v>128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77</v>
      </c>
      <c r="BK430" s="218">
        <f>ROUND(I430*H430,2)</f>
        <v>0</v>
      </c>
      <c r="BL430" s="19" t="s">
        <v>145</v>
      </c>
      <c r="BM430" s="217" t="s">
        <v>1127</v>
      </c>
    </row>
    <row r="431" s="2" customFormat="1">
      <c r="A431" s="40"/>
      <c r="B431" s="41"/>
      <c r="C431" s="42"/>
      <c r="D431" s="228" t="s">
        <v>197</v>
      </c>
      <c r="E431" s="42"/>
      <c r="F431" s="229" t="s">
        <v>1128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197</v>
      </c>
      <c r="AU431" s="19" t="s">
        <v>79</v>
      </c>
    </row>
    <row r="432" s="2" customFormat="1">
      <c r="A432" s="40"/>
      <c r="B432" s="41"/>
      <c r="C432" s="42"/>
      <c r="D432" s="219" t="s">
        <v>168</v>
      </c>
      <c r="E432" s="42"/>
      <c r="F432" s="220" t="s">
        <v>1129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168</v>
      </c>
      <c r="AU432" s="19" t="s">
        <v>79</v>
      </c>
    </row>
    <row r="433" s="14" customFormat="1">
      <c r="A433" s="14"/>
      <c r="B433" s="240"/>
      <c r="C433" s="241"/>
      <c r="D433" s="219" t="s">
        <v>224</v>
      </c>
      <c r="E433" s="242" t="s">
        <v>19</v>
      </c>
      <c r="F433" s="243" t="s">
        <v>1130</v>
      </c>
      <c r="G433" s="241"/>
      <c r="H433" s="244">
        <v>879.75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224</v>
      </c>
      <c r="AU433" s="250" t="s">
        <v>79</v>
      </c>
      <c r="AV433" s="14" t="s">
        <v>79</v>
      </c>
      <c r="AW433" s="14" t="s">
        <v>31</v>
      </c>
      <c r="AX433" s="14" t="s">
        <v>77</v>
      </c>
      <c r="AY433" s="250" t="s">
        <v>128</v>
      </c>
    </row>
    <row r="434" s="14" customFormat="1">
      <c r="A434" s="14"/>
      <c r="B434" s="240"/>
      <c r="C434" s="241"/>
      <c r="D434" s="219" t="s">
        <v>224</v>
      </c>
      <c r="E434" s="241"/>
      <c r="F434" s="243" t="s">
        <v>1131</v>
      </c>
      <c r="G434" s="241"/>
      <c r="H434" s="244">
        <v>3519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224</v>
      </c>
      <c r="AU434" s="250" t="s">
        <v>79</v>
      </c>
      <c r="AV434" s="14" t="s">
        <v>79</v>
      </c>
      <c r="AW434" s="14" t="s">
        <v>4</v>
      </c>
      <c r="AX434" s="14" t="s">
        <v>77</v>
      </c>
      <c r="AY434" s="250" t="s">
        <v>128</v>
      </c>
    </row>
    <row r="435" s="2" customFormat="1" ht="24.15" customHeight="1">
      <c r="A435" s="40"/>
      <c r="B435" s="41"/>
      <c r="C435" s="206" t="s">
        <v>1132</v>
      </c>
      <c r="D435" s="206" t="s">
        <v>131</v>
      </c>
      <c r="E435" s="207" t="s">
        <v>636</v>
      </c>
      <c r="F435" s="208" t="s">
        <v>637</v>
      </c>
      <c r="G435" s="209" t="s">
        <v>313</v>
      </c>
      <c r="H435" s="210">
        <v>340.55399999999997</v>
      </c>
      <c r="I435" s="211"/>
      <c r="J435" s="212">
        <f>ROUND(I435*H435,2)</f>
        <v>0</v>
      </c>
      <c r="K435" s="208" t="s">
        <v>195</v>
      </c>
      <c r="L435" s="46"/>
      <c r="M435" s="213" t="s">
        <v>19</v>
      </c>
      <c r="N435" s="214" t="s">
        <v>40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145</v>
      </c>
      <c r="AT435" s="217" t="s">
        <v>131</v>
      </c>
      <c r="AU435" s="217" t="s">
        <v>79</v>
      </c>
      <c r="AY435" s="19" t="s">
        <v>128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77</v>
      </c>
      <c r="BK435" s="218">
        <f>ROUND(I435*H435,2)</f>
        <v>0</v>
      </c>
      <c r="BL435" s="19" t="s">
        <v>145</v>
      </c>
      <c r="BM435" s="217" t="s">
        <v>1133</v>
      </c>
    </row>
    <row r="436" s="2" customFormat="1">
      <c r="A436" s="40"/>
      <c r="B436" s="41"/>
      <c r="C436" s="42"/>
      <c r="D436" s="228" t="s">
        <v>197</v>
      </c>
      <c r="E436" s="42"/>
      <c r="F436" s="229" t="s">
        <v>639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197</v>
      </c>
      <c r="AU436" s="19" t="s">
        <v>79</v>
      </c>
    </row>
    <row r="437" s="14" customFormat="1">
      <c r="A437" s="14"/>
      <c r="B437" s="240"/>
      <c r="C437" s="241"/>
      <c r="D437" s="219" t="s">
        <v>224</v>
      </c>
      <c r="E437" s="242" t="s">
        <v>19</v>
      </c>
      <c r="F437" s="243" t="s">
        <v>1134</v>
      </c>
      <c r="G437" s="241"/>
      <c r="H437" s="244">
        <v>340.55399999999997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224</v>
      </c>
      <c r="AU437" s="250" t="s">
        <v>79</v>
      </c>
      <c r="AV437" s="14" t="s">
        <v>79</v>
      </c>
      <c r="AW437" s="14" t="s">
        <v>31</v>
      </c>
      <c r="AX437" s="14" t="s">
        <v>77</v>
      </c>
      <c r="AY437" s="250" t="s">
        <v>128</v>
      </c>
    </row>
    <row r="438" s="2" customFormat="1" ht="24.15" customHeight="1">
      <c r="A438" s="40"/>
      <c r="B438" s="41"/>
      <c r="C438" s="206" t="s">
        <v>1135</v>
      </c>
      <c r="D438" s="206" t="s">
        <v>131</v>
      </c>
      <c r="E438" s="207" t="s">
        <v>647</v>
      </c>
      <c r="F438" s="208" t="s">
        <v>648</v>
      </c>
      <c r="G438" s="209" t="s">
        <v>313</v>
      </c>
      <c r="H438" s="210">
        <v>9875.9500000000007</v>
      </c>
      <c r="I438" s="211"/>
      <c r="J438" s="212">
        <f>ROUND(I438*H438,2)</f>
        <v>0</v>
      </c>
      <c r="K438" s="208" t="s">
        <v>195</v>
      </c>
      <c r="L438" s="46"/>
      <c r="M438" s="213" t="s">
        <v>19</v>
      </c>
      <c r="N438" s="214" t="s">
        <v>40</v>
      </c>
      <c r="O438" s="86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145</v>
      </c>
      <c r="AT438" s="217" t="s">
        <v>131</v>
      </c>
      <c r="AU438" s="217" t="s">
        <v>79</v>
      </c>
      <c r="AY438" s="19" t="s">
        <v>128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77</v>
      </c>
      <c r="BK438" s="218">
        <f>ROUND(I438*H438,2)</f>
        <v>0</v>
      </c>
      <c r="BL438" s="19" t="s">
        <v>145</v>
      </c>
      <c r="BM438" s="217" t="s">
        <v>1136</v>
      </c>
    </row>
    <row r="439" s="2" customFormat="1">
      <c r="A439" s="40"/>
      <c r="B439" s="41"/>
      <c r="C439" s="42"/>
      <c r="D439" s="228" t="s">
        <v>197</v>
      </c>
      <c r="E439" s="42"/>
      <c r="F439" s="229" t="s">
        <v>650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197</v>
      </c>
      <c r="AU439" s="19" t="s">
        <v>79</v>
      </c>
    </row>
    <row r="440" s="14" customFormat="1">
      <c r="A440" s="14"/>
      <c r="B440" s="240"/>
      <c r="C440" s="241"/>
      <c r="D440" s="219" t="s">
        <v>224</v>
      </c>
      <c r="E440" s="241"/>
      <c r="F440" s="243" t="s">
        <v>1137</v>
      </c>
      <c r="G440" s="241"/>
      <c r="H440" s="244">
        <v>9875.9500000000007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224</v>
      </c>
      <c r="AU440" s="250" t="s">
        <v>79</v>
      </c>
      <c r="AV440" s="14" t="s">
        <v>79</v>
      </c>
      <c r="AW440" s="14" t="s">
        <v>4</v>
      </c>
      <c r="AX440" s="14" t="s">
        <v>77</v>
      </c>
      <c r="AY440" s="250" t="s">
        <v>128</v>
      </c>
    </row>
    <row r="441" s="2" customFormat="1" ht="24.15" customHeight="1">
      <c r="A441" s="40"/>
      <c r="B441" s="41"/>
      <c r="C441" s="206" t="s">
        <v>1138</v>
      </c>
      <c r="D441" s="206" t="s">
        <v>131</v>
      </c>
      <c r="E441" s="207" t="s">
        <v>655</v>
      </c>
      <c r="F441" s="208" t="s">
        <v>656</v>
      </c>
      <c r="G441" s="209" t="s">
        <v>313</v>
      </c>
      <c r="H441" s="210">
        <v>65.599999999999994</v>
      </c>
      <c r="I441" s="211"/>
      <c r="J441" s="212">
        <f>ROUND(I441*H441,2)</f>
        <v>0</v>
      </c>
      <c r="K441" s="208" t="s">
        <v>195</v>
      </c>
      <c r="L441" s="46"/>
      <c r="M441" s="213" t="s">
        <v>19</v>
      </c>
      <c r="N441" s="214" t="s">
        <v>40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145</v>
      </c>
      <c r="AT441" s="217" t="s">
        <v>131</v>
      </c>
      <c r="AU441" s="217" t="s">
        <v>79</v>
      </c>
      <c r="AY441" s="19" t="s">
        <v>128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77</v>
      </c>
      <c r="BK441" s="218">
        <f>ROUND(I441*H441,2)</f>
        <v>0</v>
      </c>
      <c r="BL441" s="19" t="s">
        <v>145</v>
      </c>
      <c r="BM441" s="217" t="s">
        <v>1139</v>
      </c>
    </row>
    <row r="442" s="2" customFormat="1">
      <c r="A442" s="40"/>
      <c r="B442" s="41"/>
      <c r="C442" s="42"/>
      <c r="D442" s="228" t="s">
        <v>197</v>
      </c>
      <c r="E442" s="42"/>
      <c r="F442" s="229" t="s">
        <v>658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197</v>
      </c>
      <c r="AU442" s="19" t="s">
        <v>79</v>
      </c>
    </row>
    <row r="443" s="14" customFormat="1">
      <c r="A443" s="14"/>
      <c r="B443" s="240"/>
      <c r="C443" s="241"/>
      <c r="D443" s="219" t="s">
        <v>224</v>
      </c>
      <c r="E443" s="242" t="s">
        <v>19</v>
      </c>
      <c r="F443" s="243" t="s">
        <v>1140</v>
      </c>
      <c r="G443" s="241"/>
      <c r="H443" s="244">
        <v>65.599999999999994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224</v>
      </c>
      <c r="AU443" s="250" t="s">
        <v>79</v>
      </c>
      <c r="AV443" s="14" t="s">
        <v>79</v>
      </c>
      <c r="AW443" s="14" t="s">
        <v>31</v>
      </c>
      <c r="AX443" s="14" t="s">
        <v>77</v>
      </c>
      <c r="AY443" s="250" t="s">
        <v>128</v>
      </c>
    </row>
    <row r="444" s="2" customFormat="1" ht="24.15" customHeight="1">
      <c r="A444" s="40"/>
      <c r="B444" s="41"/>
      <c r="C444" s="206" t="s">
        <v>1141</v>
      </c>
      <c r="D444" s="206" t="s">
        <v>131</v>
      </c>
      <c r="E444" s="207" t="s">
        <v>1142</v>
      </c>
      <c r="F444" s="208" t="s">
        <v>1143</v>
      </c>
      <c r="G444" s="209" t="s">
        <v>313</v>
      </c>
      <c r="H444" s="210">
        <v>6.54</v>
      </c>
      <c r="I444" s="211"/>
      <c r="J444" s="212">
        <f>ROUND(I444*H444,2)</f>
        <v>0</v>
      </c>
      <c r="K444" s="208" t="s">
        <v>195</v>
      </c>
      <c r="L444" s="46"/>
      <c r="M444" s="213" t="s">
        <v>19</v>
      </c>
      <c r="N444" s="214" t="s">
        <v>40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145</v>
      </c>
      <c r="AT444" s="217" t="s">
        <v>131</v>
      </c>
      <c r="AU444" s="217" t="s">
        <v>79</v>
      </c>
      <c r="AY444" s="19" t="s">
        <v>128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77</v>
      </c>
      <c r="BK444" s="218">
        <f>ROUND(I444*H444,2)</f>
        <v>0</v>
      </c>
      <c r="BL444" s="19" t="s">
        <v>145</v>
      </c>
      <c r="BM444" s="217" t="s">
        <v>1144</v>
      </c>
    </row>
    <row r="445" s="2" customFormat="1">
      <c r="A445" s="40"/>
      <c r="B445" s="41"/>
      <c r="C445" s="42"/>
      <c r="D445" s="228" t="s">
        <v>197</v>
      </c>
      <c r="E445" s="42"/>
      <c r="F445" s="229" t="s">
        <v>1145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197</v>
      </c>
      <c r="AU445" s="19" t="s">
        <v>79</v>
      </c>
    </row>
    <row r="446" s="2" customFormat="1" ht="24.15" customHeight="1">
      <c r="A446" s="40"/>
      <c r="B446" s="41"/>
      <c r="C446" s="206" t="s">
        <v>1146</v>
      </c>
      <c r="D446" s="206" t="s">
        <v>131</v>
      </c>
      <c r="E446" s="207" t="s">
        <v>660</v>
      </c>
      <c r="F446" s="208" t="s">
        <v>661</v>
      </c>
      <c r="G446" s="209" t="s">
        <v>313</v>
      </c>
      <c r="H446" s="210">
        <v>1532.97</v>
      </c>
      <c r="I446" s="211"/>
      <c r="J446" s="212">
        <f>ROUND(I446*H446,2)</f>
        <v>0</v>
      </c>
      <c r="K446" s="208" t="s">
        <v>195</v>
      </c>
      <c r="L446" s="46"/>
      <c r="M446" s="213" t="s">
        <v>19</v>
      </c>
      <c r="N446" s="214" t="s">
        <v>40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145</v>
      </c>
      <c r="AT446" s="217" t="s">
        <v>131</v>
      </c>
      <c r="AU446" s="217" t="s">
        <v>79</v>
      </c>
      <c r="AY446" s="19" t="s">
        <v>128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77</v>
      </c>
      <c r="BK446" s="218">
        <f>ROUND(I446*H446,2)</f>
        <v>0</v>
      </c>
      <c r="BL446" s="19" t="s">
        <v>145</v>
      </c>
      <c r="BM446" s="217" t="s">
        <v>1147</v>
      </c>
    </row>
    <row r="447" s="2" customFormat="1">
      <c r="A447" s="40"/>
      <c r="B447" s="41"/>
      <c r="C447" s="42"/>
      <c r="D447" s="228" t="s">
        <v>197</v>
      </c>
      <c r="E447" s="42"/>
      <c r="F447" s="229" t="s">
        <v>663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197</v>
      </c>
      <c r="AU447" s="19" t="s">
        <v>79</v>
      </c>
    </row>
    <row r="448" s="14" customFormat="1">
      <c r="A448" s="14"/>
      <c r="B448" s="240"/>
      <c r="C448" s="241"/>
      <c r="D448" s="219" t="s">
        <v>224</v>
      </c>
      <c r="E448" s="242" t="s">
        <v>19</v>
      </c>
      <c r="F448" s="243" t="s">
        <v>1148</v>
      </c>
      <c r="G448" s="241"/>
      <c r="H448" s="244">
        <v>851.64999999999998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224</v>
      </c>
      <c r="AU448" s="250" t="s">
        <v>79</v>
      </c>
      <c r="AV448" s="14" t="s">
        <v>79</v>
      </c>
      <c r="AW448" s="14" t="s">
        <v>31</v>
      </c>
      <c r="AX448" s="14" t="s">
        <v>77</v>
      </c>
      <c r="AY448" s="250" t="s">
        <v>128</v>
      </c>
    </row>
    <row r="449" s="14" customFormat="1">
      <c r="A449" s="14"/>
      <c r="B449" s="240"/>
      <c r="C449" s="241"/>
      <c r="D449" s="219" t="s">
        <v>224</v>
      </c>
      <c r="E449" s="241"/>
      <c r="F449" s="243" t="s">
        <v>1149</v>
      </c>
      <c r="G449" s="241"/>
      <c r="H449" s="244">
        <v>1532.97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224</v>
      </c>
      <c r="AU449" s="250" t="s">
        <v>79</v>
      </c>
      <c r="AV449" s="14" t="s">
        <v>79</v>
      </c>
      <c r="AW449" s="14" t="s">
        <v>4</v>
      </c>
      <c r="AX449" s="14" t="s">
        <v>77</v>
      </c>
      <c r="AY449" s="250" t="s">
        <v>128</v>
      </c>
    </row>
    <row r="450" s="2" customFormat="1" ht="24.15" customHeight="1">
      <c r="A450" s="40"/>
      <c r="B450" s="41"/>
      <c r="C450" s="206" t="s">
        <v>1150</v>
      </c>
      <c r="D450" s="206" t="s">
        <v>131</v>
      </c>
      <c r="E450" s="207" t="s">
        <v>667</v>
      </c>
      <c r="F450" s="208" t="s">
        <v>668</v>
      </c>
      <c r="G450" s="209" t="s">
        <v>313</v>
      </c>
      <c r="H450" s="210">
        <v>268.60000000000002</v>
      </c>
      <c r="I450" s="211"/>
      <c r="J450" s="212">
        <f>ROUND(I450*H450,2)</f>
        <v>0</v>
      </c>
      <c r="K450" s="208" t="s">
        <v>195</v>
      </c>
      <c r="L450" s="46"/>
      <c r="M450" s="213" t="s">
        <v>19</v>
      </c>
      <c r="N450" s="214" t="s">
        <v>40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145</v>
      </c>
      <c r="AT450" s="217" t="s">
        <v>131</v>
      </c>
      <c r="AU450" s="217" t="s">
        <v>79</v>
      </c>
      <c r="AY450" s="19" t="s">
        <v>128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77</v>
      </c>
      <c r="BK450" s="218">
        <f>ROUND(I450*H450,2)</f>
        <v>0</v>
      </c>
      <c r="BL450" s="19" t="s">
        <v>145</v>
      </c>
      <c r="BM450" s="217" t="s">
        <v>1151</v>
      </c>
    </row>
    <row r="451" s="2" customFormat="1">
      <c r="A451" s="40"/>
      <c r="B451" s="41"/>
      <c r="C451" s="42"/>
      <c r="D451" s="228" t="s">
        <v>197</v>
      </c>
      <c r="E451" s="42"/>
      <c r="F451" s="229" t="s">
        <v>670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197</v>
      </c>
      <c r="AU451" s="19" t="s">
        <v>79</v>
      </c>
    </row>
    <row r="452" s="12" customFormat="1" ht="22.8" customHeight="1">
      <c r="A452" s="12"/>
      <c r="B452" s="190"/>
      <c r="C452" s="191"/>
      <c r="D452" s="192" t="s">
        <v>68</v>
      </c>
      <c r="E452" s="204" t="s">
        <v>671</v>
      </c>
      <c r="F452" s="204" t="s">
        <v>672</v>
      </c>
      <c r="G452" s="191"/>
      <c r="H452" s="191"/>
      <c r="I452" s="194"/>
      <c r="J452" s="205">
        <f>BK452</f>
        <v>0</v>
      </c>
      <c r="K452" s="191"/>
      <c r="L452" s="196"/>
      <c r="M452" s="197"/>
      <c r="N452" s="198"/>
      <c r="O452" s="198"/>
      <c r="P452" s="199">
        <f>SUM(P453:P456)</f>
        <v>0</v>
      </c>
      <c r="Q452" s="198"/>
      <c r="R452" s="199">
        <f>SUM(R453:R456)</f>
        <v>0</v>
      </c>
      <c r="S452" s="198"/>
      <c r="T452" s="200">
        <f>SUM(T453:T456)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1" t="s">
        <v>77</v>
      </c>
      <c r="AT452" s="202" t="s">
        <v>68</v>
      </c>
      <c r="AU452" s="202" t="s">
        <v>77</v>
      </c>
      <c r="AY452" s="201" t="s">
        <v>128</v>
      </c>
      <c r="BK452" s="203">
        <f>SUM(BK453:BK456)</f>
        <v>0</v>
      </c>
    </row>
    <row r="453" s="2" customFormat="1" ht="24.15" customHeight="1">
      <c r="A453" s="40"/>
      <c r="B453" s="41"/>
      <c r="C453" s="206" t="s">
        <v>1152</v>
      </c>
      <c r="D453" s="206" t="s">
        <v>131</v>
      </c>
      <c r="E453" s="207" t="s">
        <v>674</v>
      </c>
      <c r="F453" s="208" t="s">
        <v>675</v>
      </c>
      <c r="G453" s="209" t="s">
        <v>313</v>
      </c>
      <c r="H453" s="210">
        <v>913.02700000000004</v>
      </c>
      <c r="I453" s="211"/>
      <c r="J453" s="212">
        <f>ROUND(I453*H453,2)</f>
        <v>0</v>
      </c>
      <c r="K453" s="208" t="s">
        <v>195</v>
      </c>
      <c r="L453" s="46"/>
      <c r="M453" s="213" t="s">
        <v>19</v>
      </c>
      <c r="N453" s="214" t="s">
        <v>40</v>
      </c>
      <c r="O453" s="86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145</v>
      </c>
      <c r="AT453" s="217" t="s">
        <v>131</v>
      </c>
      <c r="AU453" s="217" t="s">
        <v>79</v>
      </c>
      <c r="AY453" s="19" t="s">
        <v>128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77</v>
      </c>
      <c r="BK453" s="218">
        <f>ROUND(I453*H453,2)</f>
        <v>0</v>
      </c>
      <c r="BL453" s="19" t="s">
        <v>145</v>
      </c>
      <c r="BM453" s="217" t="s">
        <v>1153</v>
      </c>
    </row>
    <row r="454" s="2" customFormat="1">
      <c r="A454" s="40"/>
      <c r="B454" s="41"/>
      <c r="C454" s="42"/>
      <c r="D454" s="228" t="s">
        <v>197</v>
      </c>
      <c r="E454" s="42"/>
      <c r="F454" s="229" t="s">
        <v>677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197</v>
      </c>
      <c r="AU454" s="19" t="s">
        <v>79</v>
      </c>
    </row>
    <row r="455" s="2" customFormat="1" ht="24.15" customHeight="1">
      <c r="A455" s="40"/>
      <c r="B455" s="41"/>
      <c r="C455" s="206" t="s">
        <v>1154</v>
      </c>
      <c r="D455" s="206" t="s">
        <v>131</v>
      </c>
      <c r="E455" s="207" t="s">
        <v>679</v>
      </c>
      <c r="F455" s="208" t="s">
        <v>680</v>
      </c>
      <c r="G455" s="209" t="s">
        <v>313</v>
      </c>
      <c r="H455" s="210">
        <v>913.02700000000004</v>
      </c>
      <c r="I455" s="211"/>
      <c r="J455" s="212">
        <f>ROUND(I455*H455,2)</f>
        <v>0</v>
      </c>
      <c r="K455" s="208" t="s">
        <v>195</v>
      </c>
      <c r="L455" s="46"/>
      <c r="M455" s="213" t="s">
        <v>19</v>
      </c>
      <c r="N455" s="214" t="s">
        <v>40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145</v>
      </c>
      <c r="AT455" s="217" t="s">
        <v>131</v>
      </c>
      <c r="AU455" s="217" t="s">
        <v>79</v>
      </c>
      <c r="AY455" s="19" t="s">
        <v>128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77</v>
      </c>
      <c r="BK455" s="218">
        <f>ROUND(I455*H455,2)</f>
        <v>0</v>
      </c>
      <c r="BL455" s="19" t="s">
        <v>145</v>
      </c>
      <c r="BM455" s="217" t="s">
        <v>1155</v>
      </c>
    </row>
    <row r="456" s="2" customFormat="1">
      <c r="A456" s="40"/>
      <c r="B456" s="41"/>
      <c r="C456" s="42"/>
      <c r="D456" s="228" t="s">
        <v>197</v>
      </c>
      <c r="E456" s="42"/>
      <c r="F456" s="229" t="s">
        <v>682</v>
      </c>
      <c r="G456" s="42"/>
      <c r="H456" s="42"/>
      <c r="I456" s="221"/>
      <c r="J456" s="42"/>
      <c r="K456" s="42"/>
      <c r="L456" s="46"/>
      <c r="M456" s="224"/>
      <c r="N456" s="225"/>
      <c r="O456" s="226"/>
      <c r="P456" s="226"/>
      <c r="Q456" s="226"/>
      <c r="R456" s="226"/>
      <c r="S456" s="226"/>
      <c r="T456" s="22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197</v>
      </c>
      <c r="AU456" s="19" t="s">
        <v>79</v>
      </c>
    </row>
    <row r="457" s="2" customFormat="1" ht="6.96" customHeight="1">
      <c r="A457" s="40"/>
      <c r="B457" s="61"/>
      <c r="C457" s="62"/>
      <c r="D457" s="62"/>
      <c r="E457" s="62"/>
      <c r="F457" s="62"/>
      <c r="G457" s="62"/>
      <c r="H457" s="62"/>
      <c r="I457" s="62"/>
      <c r="J457" s="62"/>
      <c r="K457" s="62"/>
      <c r="L457" s="46"/>
      <c r="M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</row>
  </sheetData>
  <sheetProtection sheet="1" autoFilter="0" formatColumns="0" formatRows="0" objects="1" scenarios="1" spinCount="100000" saltValue="vNmFGTPttr+AUfg1jDP8jayuMKHchOusi1scoZDhbPlROaugEyVeu/+2VF4nbG3BNi0NMlQ+/NuQxnjv1mn+ZA==" hashValue="qNtlWkmhohu6w0v+pVnm1mYiLpDAhTzIs+buTso2DmzUce5WlISRSDkE/xo0TXCLTs+RvLZMVUO+1snpr1IPXw==" algorithmName="SHA-512" password="CC35"/>
  <autoFilter ref="C87:K45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2/111251101"/>
    <hyperlink ref="F94" r:id="rId2" display="https://podminky.urs.cz/item/CS_URS_2025_02/112101105"/>
    <hyperlink ref="F97" r:id="rId3" display="https://podminky.urs.cz/item/CS_URS_2025_02/112151013"/>
    <hyperlink ref="F99" r:id="rId4" display="https://podminky.urs.cz/item/CS_URS_2025_02/112155121"/>
    <hyperlink ref="F101" r:id="rId5" display="https://podminky.urs.cz/item/CS_URS_2025_02/112155225"/>
    <hyperlink ref="F104" r:id="rId6" display="https://podminky.urs.cz/item/CS_URS_2025_02/112155315"/>
    <hyperlink ref="F106" r:id="rId7" display="https://podminky.urs.cz/item/CS_URS_2025_02/112201113"/>
    <hyperlink ref="F108" r:id="rId8" display="https://podminky.urs.cz/item/CS_URS_2025_02/112251105"/>
    <hyperlink ref="F111" r:id="rId9" display="https://podminky.urs.cz/item/CS_URS_2025_02/113106121"/>
    <hyperlink ref="F113" r:id="rId10" display="https://podminky.urs.cz/item/CS_URS_2025_02/113107137"/>
    <hyperlink ref="F115" r:id="rId11" display="https://podminky.urs.cz/item/CS_URS_2025_02/113107183"/>
    <hyperlink ref="F117" r:id="rId12" display="https://podminky.urs.cz/item/CS_URS_2025_02/113154533"/>
    <hyperlink ref="F121" r:id="rId13" display="https://podminky.urs.cz/item/CS_URS_2025_02/113154538"/>
    <hyperlink ref="F128" r:id="rId14" display="https://podminky.urs.cz/item/CS_URS_2025_02/113202111"/>
    <hyperlink ref="F130" r:id="rId15" display="https://podminky.urs.cz/item/CS_URS_2025_02/113204111"/>
    <hyperlink ref="F132" r:id="rId16" display="https://podminky.urs.cz/item/CS_URS_2025_02/122252205"/>
    <hyperlink ref="F135" r:id="rId17" display="https://podminky.urs.cz/item/CS_URS_2025_02/129911122"/>
    <hyperlink ref="F137" r:id="rId18" display="https://podminky.urs.cz/item/CS_URS_2025_02/132151254"/>
    <hyperlink ref="F140" r:id="rId19" display="https://podminky.urs.cz/item/CS_URS_2025_02/162201412"/>
    <hyperlink ref="F142" r:id="rId20" display="https://podminky.urs.cz/item/CS_URS_2025_02/162201422"/>
    <hyperlink ref="F144" r:id="rId21" display="https://podminky.urs.cz/item/CS_URS_2025_02/162201501"/>
    <hyperlink ref="F146" r:id="rId22" display="https://podminky.urs.cz/item/CS_URS_2025_02/162201511"/>
    <hyperlink ref="F149" r:id="rId23" display="https://podminky.urs.cz/item/CS_URS_2025_02/162201521"/>
    <hyperlink ref="F151" r:id="rId24" display="https://podminky.urs.cz/item/CS_URS_2025_02/162301936"/>
    <hyperlink ref="F155" r:id="rId25" display="https://podminky.urs.cz/item/CS_URS_2025_02/162301952"/>
    <hyperlink ref="F158" r:id="rId26" display="https://podminky.urs.cz/item/CS_URS_2025_02/162301956"/>
    <hyperlink ref="F161" r:id="rId27" display="https://podminky.urs.cz/item/CS_URS_2025_02/162301972"/>
    <hyperlink ref="F164" r:id="rId28" display="https://podminky.urs.cz/item/CS_URS_2025_02/162301975"/>
    <hyperlink ref="F167" r:id="rId29" display="https://podminky.urs.cz/item/CS_URS_2025_02/174151101"/>
    <hyperlink ref="F171" r:id="rId30" display="https://podminky.urs.cz/item/CS_URS_2025_02/175151101"/>
    <hyperlink ref="F176" r:id="rId31" display="https://podminky.urs.cz/item/CS_URS_2025_02/181351113"/>
    <hyperlink ref="F180" r:id="rId32" display="https://podminky.urs.cz/item/CS_URS_2025_02/181451131"/>
    <hyperlink ref="F184" r:id="rId33" display="https://podminky.urs.cz/item/CS_URS_2025_02/181951111"/>
    <hyperlink ref="F186" r:id="rId34" display="https://podminky.urs.cz/item/CS_URS_2025_02/181951112"/>
    <hyperlink ref="F191" r:id="rId35" display="https://podminky.urs.cz/item/CS_URS_2025_02/183151113"/>
    <hyperlink ref="F193" r:id="rId36" display="https://podminky.urs.cz/item/CS_URS_2025_02/184102116"/>
    <hyperlink ref="F198" r:id="rId37" display="https://podminky.urs.cz/item/CS_URS_2025_02/184102211"/>
    <hyperlink ref="F201" r:id="rId38" display="https://podminky.urs.cz/item/CS_URS_2025_02/184215131"/>
    <hyperlink ref="F204" r:id="rId39" display="https://podminky.urs.cz/item/CS_URS_2025_02/184215211"/>
    <hyperlink ref="F206" r:id="rId40" display="https://podminky.urs.cz/item/CS_URS_2025_02/184501141"/>
    <hyperlink ref="F210" r:id="rId41" display="https://podminky.urs.cz/item/CS_URS_2025_02/184814221"/>
    <hyperlink ref="F213" r:id="rId42" display="https://podminky.urs.cz/item/CS_URS_2025_02/184818231"/>
    <hyperlink ref="F216" r:id="rId43" display="https://podminky.urs.cz/item/CS_URS_2025_02/339921113"/>
    <hyperlink ref="F220" r:id="rId44" display="https://podminky.urs.cz/item/CS_URS_2025_02/451572111"/>
    <hyperlink ref="F224" r:id="rId45" display="https://podminky.urs.cz/item/CS_URS_2025_02/564851111"/>
    <hyperlink ref="F227" r:id="rId46" display="https://podminky.urs.cz/item/CS_URS_2025_02/564861111"/>
    <hyperlink ref="F230" r:id="rId47" display="https://podminky.urs.cz/item/CS_URS_2025_02/564952111"/>
    <hyperlink ref="F233" r:id="rId48" display="https://podminky.urs.cz/item/CS_URS_2025_02/565135001"/>
    <hyperlink ref="F235" r:id="rId49" display="https://podminky.urs.cz/item/CS_URS_2025_02/565155011"/>
    <hyperlink ref="F237" r:id="rId50" display="https://podminky.urs.cz/item/CS_URS_2025_02/567121114"/>
    <hyperlink ref="F239" r:id="rId51" display="https://podminky.urs.cz/item/CS_URS_2025_02/573211106"/>
    <hyperlink ref="F241" r:id="rId52" display="https://podminky.urs.cz/item/CS_URS_2025_02/577143101"/>
    <hyperlink ref="F243" r:id="rId53" display="https://podminky.urs.cz/item/CS_URS_2025_02/577144111"/>
    <hyperlink ref="F250" r:id="rId54" display="https://podminky.urs.cz/item/CS_URS_2025_02/596211113"/>
    <hyperlink ref="F257" r:id="rId55" display="https://podminky.urs.cz/item/CS_URS_2025_02/596212212"/>
    <hyperlink ref="F269" r:id="rId56" display="https://podminky.urs.cz/item/CS_URS_2025_02/871313122"/>
    <hyperlink ref="F273" r:id="rId57" display="https://podminky.urs.cz/item/CS_URS_2025_02/877310310"/>
    <hyperlink ref="F276" r:id="rId58" display="https://podminky.urs.cz/item/CS_URS_2025_02/895941351"/>
    <hyperlink ref="F285" r:id="rId59" display="https://podminky.urs.cz/item/CS_URS_2025_02/895941367"/>
    <hyperlink ref="F291" r:id="rId60" display="https://podminky.urs.cz/item/CS_URS_2025_02/899132211"/>
    <hyperlink ref="F299" r:id="rId61" display="https://podminky.urs.cz/item/CS_URS_2025_02/899133112"/>
    <hyperlink ref="F302" r:id="rId62" display="https://podminky.urs.cz/item/CS_URS_2025_02/899202211"/>
    <hyperlink ref="F304" r:id="rId63" display="https://podminky.urs.cz/item/CS_URS_2025_02/899204112"/>
    <hyperlink ref="F316" r:id="rId64" display="https://podminky.urs.cz/item/CS_URS_2025_02/914111111"/>
    <hyperlink ref="F321" r:id="rId65" display="https://podminky.urs.cz/item/CS_URS_2025_02/914511112"/>
    <hyperlink ref="F325" r:id="rId66" display="https://podminky.urs.cz/item/CS_URS_2025_02/915111111"/>
    <hyperlink ref="F329" r:id="rId67" display="https://podminky.urs.cz/item/CS_URS_2025_02/915131111"/>
    <hyperlink ref="F340" r:id="rId68" display="https://podminky.urs.cz/item/CS_URS_2025_02/915211112"/>
    <hyperlink ref="F342" r:id="rId69" display="https://podminky.urs.cz/item/CS_URS_2025_02/915231112"/>
    <hyperlink ref="F353" r:id="rId70" display="https://podminky.urs.cz/item/CS_URS_2025_02/916111123"/>
    <hyperlink ref="F355" r:id="rId71" display="https://podminky.urs.cz/item/CS_URS_2025_02/916131213"/>
    <hyperlink ref="F385" r:id="rId72" display="https://podminky.urs.cz/item/CS_URS_2025_02/916231213"/>
    <hyperlink ref="F396" r:id="rId73" display="https://podminky.urs.cz/item/CS_URS_2025_02/919726123"/>
    <hyperlink ref="F399" r:id="rId74" display="https://podminky.urs.cz/item/CS_URS_2025_02/919735113"/>
    <hyperlink ref="F401" r:id="rId75" display="https://podminky.urs.cz/item/CS_URS_2025_02/936104211"/>
    <hyperlink ref="F408" r:id="rId76" display="https://podminky.urs.cz/item/CS_URS_2025_02/966006132"/>
    <hyperlink ref="F417" r:id="rId77" display="https://podminky.urs.cz/item/CS_URS_2025_02/966006211"/>
    <hyperlink ref="F419" r:id="rId78" display="https://podminky.urs.cz/item/CS_URS_2025_02/966008211"/>
    <hyperlink ref="F421" r:id="rId79" display="https://podminky.urs.cz/item/CS_URS_2025_02/966008221"/>
    <hyperlink ref="F423" r:id="rId80" display="https://podminky.urs.cz/item/CS_URS_2025_02/966051111"/>
    <hyperlink ref="F426" r:id="rId81" display="https://podminky.urs.cz/item/CS_URS_2025_02/997221551"/>
    <hyperlink ref="F431" r:id="rId82" display="https://podminky.urs.cz/item/CS_URS_2025_02/997221559"/>
    <hyperlink ref="F436" r:id="rId83" display="https://podminky.urs.cz/item/CS_URS_2025_02/997221561"/>
    <hyperlink ref="F439" r:id="rId84" display="https://podminky.urs.cz/item/CS_URS_2025_02/997221569"/>
    <hyperlink ref="F442" r:id="rId85" display="https://podminky.urs.cz/item/CS_URS_2025_02/997221861"/>
    <hyperlink ref="F445" r:id="rId86" display="https://podminky.urs.cz/item/CS_URS_2025_02/997221862"/>
    <hyperlink ref="F447" r:id="rId87" display="https://podminky.urs.cz/item/CS_URS_2025_02/997221873"/>
    <hyperlink ref="F451" r:id="rId88" display="https://podminky.urs.cz/item/CS_URS_2025_02/997221875"/>
    <hyperlink ref="F454" r:id="rId89" display="https://podminky.urs.cz/item/CS_URS_2025_02/998223011"/>
    <hyperlink ref="F456" r:id="rId90" display="https://podminky.urs.cz/item/CS_URS_2025_02/9982230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1156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ROUND(J79,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ROUND((SUM(BE79:BE152)),  2)</f>
        <v>0</v>
      </c>
      <c r="G33" s="40"/>
      <c r="H33" s="40"/>
      <c r="I33" s="150">
        <v>0.20999999999999999</v>
      </c>
      <c r="J33" s="149">
        <f>ROUND(((SUM(BE79:BE152))*I33),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ROUND((SUM(BF79:BF152)),  2)</f>
        <v>0</v>
      </c>
      <c r="G34" s="40"/>
      <c r="H34" s="40"/>
      <c r="I34" s="150">
        <v>0.12</v>
      </c>
      <c r="J34" s="149">
        <f>ROUND(((SUM(BF79:BF152))*I34),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ROUND((SUM(BG79:BG152)),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ROUND((SUM(BH79:BH152)),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ROUND((SUM(BI79:BI152)),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VEŘEJNÉ OSVĚTLENÍ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J79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113</v>
      </c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6.5" customHeight="1">
      <c r="A69" s="40"/>
      <c r="B69" s="41"/>
      <c r="C69" s="42"/>
      <c r="D69" s="42"/>
      <c r="E69" s="162" t="str">
        <f>E7</f>
        <v>II/203 NÝŘANY - OKRUŽNÍ KŘIŽOVATKA BENEŠOVA TŘÍDA A ULICE HAVÍŘSKÁ</v>
      </c>
      <c r="F69" s="34"/>
      <c r="G69" s="34"/>
      <c r="H69" s="34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103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SO 401 - VEŘEJNÉ OSVĚTLENÍ</v>
      </c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 xml:space="preserve"> </v>
      </c>
      <c r="G73" s="42"/>
      <c r="H73" s="42"/>
      <c r="I73" s="34" t="s">
        <v>23</v>
      </c>
      <c r="J73" s="74" t="str">
        <f>IF(J12="","",J12)</f>
        <v>11. 11. 2025</v>
      </c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E15</f>
        <v xml:space="preserve"> </v>
      </c>
      <c r="G75" s="42"/>
      <c r="H75" s="42"/>
      <c r="I75" s="34" t="s">
        <v>30</v>
      </c>
      <c r="J75" s="38" t="str">
        <f>E21</f>
        <v xml:space="preserve"> 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28</v>
      </c>
      <c r="D76" s="42"/>
      <c r="E76" s="42"/>
      <c r="F76" s="29" t="str">
        <f>IF(E18="","",E18)</f>
        <v>Vyplň údaj</v>
      </c>
      <c r="G76" s="42"/>
      <c r="H76" s="42"/>
      <c r="I76" s="34" t="s">
        <v>32</v>
      </c>
      <c r="J76" s="38" t="str">
        <f>E24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9"/>
      <c r="B78" s="180"/>
      <c r="C78" s="181" t="s">
        <v>114</v>
      </c>
      <c r="D78" s="182" t="s">
        <v>54</v>
      </c>
      <c r="E78" s="182" t="s">
        <v>50</v>
      </c>
      <c r="F78" s="182" t="s">
        <v>51</v>
      </c>
      <c r="G78" s="182" t="s">
        <v>115</v>
      </c>
      <c r="H78" s="182" t="s">
        <v>116</v>
      </c>
      <c r="I78" s="182" t="s">
        <v>117</v>
      </c>
      <c r="J78" s="182" t="s">
        <v>107</v>
      </c>
      <c r="K78" s="183" t="s">
        <v>118</v>
      </c>
      <c r="L78" s="184"/>
      <c r="M78" s="94" t="s">
        <v>19</v>
      </c>
      <c r="N78" s="95" t="s">
        <v>39</v>
      </c>
      <c r="O78" s="95" t="s">
        <v>119</v>
      </c>
      <c r="P78" s="95" t="s">
        <v>120</v>
      </c>
      <c r="Q78" s="95" t="s">
        <v>121</v>
      </c>
      <c r="R78" s="95" t="s">
        <v>122</v>
      </c>
      <c r="S78" s="95" t="s">
        <v>123</v>
      </c>
      <c r="T78" s="96" t="s">
        <v>124</v>
      </c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</row>
    <row r="79" s="2" customFormat="1" ht="22.8" customHeight="1">
      <c r="A79" s="40"/>
      <c r="B79" s="41"/>
      <c r="C79" s="101" t="s">
        <v>125</v>
      </c>
      <c r="D79" s="42"/>
      <c r="E79" s="42"/>
      <c r="F79" s="42"/>
      <c r="G79" s="42"/>
      <c r="H79" s="42"/>
      <c r="I79" s="42"/>
      <c r="J79" s="185">
        <f>BK79</f>
        <v>0</v>
      </c>
      <c r="K79" s="42"/>
      <c r="L79" s="46"/>
      <c r="M79" s="97"/>
      <c r="N79" s="186"/>
      <c r="O79" s="98"/>
      <c r="P79" s="187">
        <f>SUM(P80:P152)</f>
        <v>0</v>
      </c>
      <c r="Q79" s="98"/>
      <c r="R79" s="187">
        <f>SUM(R80:R152)</f>
        <v>0</v>
      </c>
      <c r="S79" s="98"/>
      <c r="T79" s="188">
        <f>SUM(T80:T152)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68</v>
      </c>
      <c r="AU79" s="19" t="s">
        <v>108</v>
      </c>
      <c r="BK79" s="189">
        <f>SUM(BK80:BK152)</f>
        <v>0</v>
      </c>
    </row>
    <row r="80" s="2" customFormat="1" ht="16.5" customHeight="1">
      <c r="A80" s="40"/>
      <c r="B80" s="41"/>
      <c r="C80" s="206" t="s">
        <v>391</v>
      </c>
      <c r="D80" s="206" t="s">
        <v>131</v>
      </c>
      <c r="E80" s="207" t="s">
        <v>74</v>
      </c>
      <c r="F80" s="208" t="s">
        <v>1157</v>
      </c>
      <c r="G80" s="209" t="s">
        <v>1158</v>
      </c>
      <c r="H80" s="210">
        <v>16</v>
      </c>
      <c r="I80" s="211"/>
      <c r="J80" s="212">
        <f>ROUND(I80*H80,2)</f>
        <v>0</v>
      </c>
      <c r="K80" s="208" t="s">
        <v>19</v>
      </c>
      <c r="L80" s="46"/>
      <c r="M80" s="213" t="s">
        <v>19</v>
      </c>
      <c r="N80" s="214" t="s">
        <v>40</v>
      </c>
      <c r="O80" s="86"/>
      <c r="P80" s="215">
        <f>O80*H80</f>
        <v>0</v>
      </c>
      <c r="Q80" s="215">
        <v>0</v>
      </c>
      <c r="R80" s="215">
        <f>Q80*H80</f>
        <v>0</v>
      </c>
      <c r="S80" s="215">
        <v>0</v>
      </c>
      <c r="T80" s="216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217" t="s">
        <v>145</v>
      </c>
      <c r="AT80" s="217" t="s">
        <v>131</v>
      </c>
      <c r="AU80" s="217" t="s">
        <v>69</v>
      </c>
      <c r="AY80" s="19" t="s">
        <v>128</v>
      </c>
      <c r="BE80" s="218">
        <f>IF(N80="základní",J80,0)</f>
        <v>0</v>
      </c>
      <c r="BF80" s="218">
        <f>IF(N80="snížená",J80,0)</f>
        <v>0</v>
      </c>
      <c r="BG80" s="218">
        <f>IF(N80="zákl. přenesená",J80,0)</f>
        <v>0</v>
      </c>
      <c r="BH80" s="218">
        <f>IF(N80="sníž. přenesená",J80,0)</f>
        <v>0</v>
      </c>
      <c r="BI80" s="218">
        <f>IF(N80="nulová",J80,0)</f>
        <v>0</v>
      </c>
      <c r="BJ80" s="19" t="s">
        <v>77</v>
      </c>
      <c r="BK80" s="218">
        <f>ROUND(I80*H80,2)</f>
        <v>0</v>
      </c>
      <c r="BL80" s="19" t="s">
        <v>145</v>
      </c>
      <c r="BM80" s="217" t="s">
        <v>1159</v>
      </c>
    </row>
    <row r="81" s="2" customFormat="1" ht="16.5" customHeight="1">
      <c r="A81" s="40"/>
      <c r="B81" s="41"/>
      <c r="C81" s="206" t="s">
        <v>397</v>
      </c>
      <c r="D81" s="206" t="s">
        <v>131</v>
      </c>
      <c r="E81" s="207" t="s">
        <v>1160</v>
      </c>
      <c r="F81" s="208" t="s">
        <v>1161</v>
      </c>
      <c r="G81" s="209" t="s">
        <v>134</v>
      </c>
      <c r="H81" s="210">
        <v>1</v>
      </c>
      <c r="I81" s="211"/>
      <c r="J81" s="212">
        <f>ROUND(I81*H81,2)</f>
        <v>0</v>
      </c>
      <c r="K81" s="208" t="s">
        <v>19</v>
      </c>
      <c r="L81" s="46"/>
      <c r="M81" s="213" t="s">
        <v>19</v>
      </c>
      <c r="N81" s="214" t="s">
        <v>40</v>
      </c>
      <c r="O81" s="86"/>
      <c r="P81" s="215">
        <f>O81*H81</f>
        <v>0</v>
      </c>
      <c r="Q81" s="215">
        <v>0</v>
      </c>
      <c r="R81" s="215">
        <f>Q81*H81</f>
        <v>0</v>
      </c>
      <c r="S81" s="215">
        <v>0</v>
      </c>
      <c r="T81" s="216">
        <f>S81*H81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R81" s="217" t="s">
        <v>145</v>
      </c>
      <c r="AT81" s="217" t="s">
        <v>131</v>
      </c>
      <c r="AU81" s="217" t="s">
        <v>69</v>
      </c>
      <c r="AY81" s="19" t="s">
        <v>128</v>
      </c>
      <c r="BE81" s="218">
        <f>IF(N81="základní",J81,0)</f>
        <v>0</v>
      </c>
      <c r="BF81" s="218">
        <f>IF(N81="snížená",J81,0)</f>
        <v>0</v>
      </c>
      <c r="BG81" s="218">
        <f>IF(N81="zákl. přenesená",J81,0)</f>
        <v>0</v>
      </c>
      <c r="BH81" s="218">
        <f>IF(N81="sníž. přenesená",J81,0)</f>
        <v>0</v>
      </c>
      <c r="BI81" s="218">
        <f>IF(N81="nulová",J81,0)</f>
        <v>0</v>
      </c>
      <c r="BJ81" s="19" t="s">
        <v>77</v>
      </c>
      <c r="BK81" s="218">
        <f>ROUND(I81*H81,2)</f>
        <v>0</v>
      </c>
      <c r="BL81" s="19" t="s">
        <v>145</v>
      </c>
      <c r="BM81" s="217" t="s">
        <v>1162</v>
      </c>
    </row>
    <row r="82" s="2" customFormat="1" ht="16.5" customHeight="1">
      <c r="A82" s="40"/>
      <c r="B82" s="41"/>
      <c r="C82" s="206" t="s">
        <v>402</v>
      </c>
      <c r="D82" s="206" t="s">
        <v>131</v>
      </c>
      <c r="E82" s="207" t="s">
        <v>1163</v>
      </c>
      <c r="F82" s="208" t="s">
        <v>1164</v>
      </c>
      <c r="G82" s="209" t="s">
        <v>134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40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145</v>
      </c>
      <c r="AT82" s="217" t="s">
        <v>131</v>
      </c>
      <c r="AU82" s="217" t="s">
        <v>69</v>
      </c>
      <c r="AY82" s="19" t="s">
        <v>128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77</v>
      </c>
      <c r="BK82" s="218">
        <f>ROUND(I82*H82,2)</f>
        <v>0</v>
      </c>
      <c r="BL82" s="19" t="s">
        <v>145</v>
      </c>
      <c r="BM82" s="217" t="s">
        <v>1165</v>
      </c>
    </row>
    <row r="83" s="2" customFormat="1" ht="16.5" customHeight="1">
      <c r="A83" s="40"/>
      <c r="B83" s="41"/>
      <c r="C83" s="206" t="s">
        <v>77</v>
      </c>
      <c r="D83" s="206" t="s">
        <v>131</v>
      </c>
      <c r="E83" s="207" t="s">
        <v>1166</v>
      </c>
      <c r="F83" s="208" t="s">
        <v>1167</v>
      </c>
      <c r="G83" s="209" t="s">
        <v>134</v>
      </c>
      <c r="H83" s="210">
        <v>5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40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145</v>
      </c>
      <c r="AT83" s="217" t="s">
        <v>131</v>
      </c>
      <c r="AU83" s="217" t="s">
        <v>69</v>
      </c>
      <c r="AY83" s="19" t="s">
        <v>128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77</v>
      </c>
      <c r="BK83" s="218">
        <f>ROUND(I83*H83,2)</f>
        <v>0</v>
      </c>
      <c r="BL83" s="19" t="s">
        <v>145</v>
      </c>
      <c r="BM83" s="217" t="s">
        <v>79</v>
      </c>
    </row>
    <row r="84" s="2" customFormat="1" ht="16.5" customHeight="1">
      <c r="A84" s="40"/>
      <c r="B84" s="41"/>
      <c r="C84" s="206" t="s">
        <v>79</v>
      </c>
      <c r="D84" s="206" t="s">
        <v>131</v>
      </c>
      <c r="E84" s="207" t="s">
        <v>1168</v>
      </c>
      <c r="F84" s="208" t="s">
        <v>1169</v>
      </c>
      <c r="G84" s="209" t="s">
        <v>134</v>
      </c>
      <c r="H84" s="210">
        <v>3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40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145</v>
      </c>
      <c r="AT84" s="217" t="s">
        <v>131</v>
      </c>
      <c r="AU84" s="217" t="s">
        <v>69</v>
      </c>
      <c r="AY84" s="19" t="s">
        <v>128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77</v>
      </c>
      <c r="BK84" s="218">
        <f>ROUND(I84*H84,2)</f>
        <v>0</v>
      </c>
      <c r="BL84" s="19" t="s">
        <v>145</v>
      </c>
      <c r="BM84" s="217" t="s">
        <v>145</v>
      </c>
    </row>
    <row r="85" s="2" customFormat="1" ht="16.5" customHeight="1">
      <c r="A85" s="40"/>
      <c r="B85" s="41"/>
      <c r="C85" s="206" t="s">
        <v>141</v>
      </c>
      <c r="D85" s="206" t="s">
        <v>131</v>
      </c>
      <c r="E85" s="207" t="s">
        <v>1170</v>
      </c>
      <c r="F85" s="208" t="s">
        <v>1171</v>
      </c>
      <c r="G85" s="209" t="s">
        <v>134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40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145</v>
      </c>
      <c r="AT85" s="217" t="s">
        <v>131</v>
      </c>
      <c r="AU85" s="217" t="s">
        <v>69</v>
      </c>
      <c r="AY85" s="19" t="s">
        <v>128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77</v>
      </c>
      <c r="BK85" s="218">
        <f>ROUND(I85*H85,2)</f>
        <v>0</v>
      </c>
      <c r="BL85" s="19" t="s">
        <v>145</v>
      </c>
      <c r="BM85" s="217" t="s">
        <v>154</v>
      </c>
    </row>
    <row r="86" s="2" customFormat="1" ht="16.5" customHeight="1">
      <c r="A86" s="40"/>
      <c r="B86" s="41"/>
      <c r="C86" s="206" t="s">
        <v>145</v>
      </c>
      <c r="D86" s="206" t="s">
        <v>131</v>
      </c>
      <c r="E86" s="207" t="s">
        <v>1172</v>
      </c>
      <c r="F86" s="208" t="s">
        <v>1173</v>
      </c>
      <c r="G86" s="209" t="s">
        <v>134</v>
      </c>
      <c r="H86" s="210">
        <v>3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40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145</v>
      </c>
      <c r="AT86" s="217" t="s">
        <v>131</v>
      </c>
      <c r="AU86" s="217" t="s">
        <v>69</v>
      </c>
      <c r="AY86" s="19" t="s">
        <v>128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77</v>
      </c>
      <c r="BK86" s="218">
        <f>ROUND(I86*H86,2)</f>
        <v>0</v>
      </c>
      <c r="BL86" s="19" t="s">
        <v>145</v>
      </c>
      <c r="BM86" s="217" t="s">
        <v>163</v>
      </c>
    </row>
    <row r="87" s="2" customFormat="1" ht="16.5" customHeight="1">
      <c r="A87" s="40"/>
      <c r="B87" s="41"/>
      <c r="C87" s="206" t="s">
        <v>127</v>
      </c>
      <c r="D87" s="206" t="s">
        <v>131</v>
      </c>
      <c r="E87" s="207" t="s">
        <v>1174</v>
      </c>
      <c r="F87" s="208" t="s">
        <v>1175</v>
      </c>
      <c r="G87" s="209" t="s">
        <v>134</v>
      </c>
      <c r="H87" s="210">
        <v>3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145</v>
      </c>
      <c r="AT87" s="217" t="s">
        <v>131</v>
      </c>
      <c r="AU87" s="217" t="s">
        <v>69</v>
      </c>
      <c r="AY87" s="19" t="s">
        <v>128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145</v>
      </c>
      <c r="BM87" s="217" t="s">
        <v>176</v>
      </c>
    </row>
    <row r="88" s="2" customFormat="1" ht="16.5" customHeight="1">
      <c r="A88" s="40"/>
      <c r="B88" s="41"/>
      <c r="C88" s="206" t="s">
        <v>154</v>
      </c>
      <c r="D88" s="206" t="s">
        <v>131</v>
      </c>
      <c r="E88" s="207" t="s">
        <v>1176</v>
      </c>
      <c r="F88" s="208" t="s">
        <v>1177</v>
      </c>
      <c r="G88" s="209" t="s">
        <v>134</v>
      </c>
      <c r="H88" s="210">
        <v>2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145</v>
      </c>
      <c r="AT88" s="217" t="s">
        <v>131</v>
      </c>
      <c r="AU88" s="217" t="s">
        <v>69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145</v>
      </c>
      <c r="BM88" s="217" t="s">
        <v>8</v>
      </c>
    </row>
    <row r="89" s="2" customFormat="1" ht="16.5" customHeight="1">
      <c r="A89" s="40"/>
      <c r="B89" s="41"/>
      <c r="C89" s="206" t="s">
        <v>159</v>
      </c>
      <c r="D89" s="206" t="s">
        <v>131</v>
      </c>
      <c r="E89" s="207" t="s">
        <v>1178</v>
      </c>
      <c r="F89" s="208" t="s">
        <v>1179</v>
      </c>
      <c r="G89" s="209" t="s">
        <v>134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40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145</v>
      </c>
      <c r="AT89" s="217" t="s">
        <v>131</v>
      </c>
      <c r="AU89" s="217" t="s">
        <v>69</v>
      </c>
      <c r="AY89" s="19" t="s">
        <v>128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77</v>
      </c>
      <c r="BK89" s="218">
        <f>ROUND(I89*H89,2)</f>
        <v>0</v>
      </c>
      <c r="BL89" s="19" t="s">
        <v>145</v>
      </c>
      <c r="BM89" s="217" t="s">
        <v>262</v>
      </c>
    </row>
    <row r="90" s="2" customFormat="1" ht="16.5" customHeight="1">
      <c r="A90" s="40"/>
      <c r="B90" s="41"/>
      <c r="C90" s="206" t="s">
        <v>163</v>
      </c>
      <c r="D90" s="206" t="s">
        <v>131</v>
      </c>
      <c r="E90" s="207" t="s">
        <v>1180</v>
      </c>
      <c r="F90" s="208" t="s">
        <v>1181</v>
      </c>
      <c r="G90" s="209" t="s">
        <v>243</v>
      </c>
      <c r="H90" s="210">
        <v>30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145</v>
      </c>
      <c r="AT90" s="217" t="s">
        <v>131</v>
      </c>
      <c r="AU90" s="217" t="s">
        <v>69</v>
      </c>
      <c r="AY90" s="19" t="s">
        <v>128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145</v>
      </c>
      <c r="BM90" s="217" t="s">
        <v>226</v>
      </c>
    </row>
    <row r="91" s="2" customFormat="1" ht="16.5" customHeight="1">
      <c r="A91" s="40"/>
      <c r="B91" s="41"/>
      <c r="C91" s="206" t="s">
        <v>172</v>
      </c>
      <c r="D91" s="206" t="s">
        <v>131</v>
      </c>
      <c r="E91" s="207" t="s">
        <v>1182</v>
      </c>
      <c r="F91" s="208" t="s">
        <v>1183</v>
      </c>
      <c r="G91" s="209" t="s">
        <v>1184</v>
      </c>
      <c r="H91" s="210">
        <v>0.050000000000000003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145</v>
      </c>
      <c r="AT91" s="217" t="s">
        <v>131</v>
      </c>
      <c r="AU91" s="217" t="s">
        <v>69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145</v>
      </c>
      <c r="BM91" s="217" t="s">
        <v>282</v>
      </c>
    </row>
    <row r="92" s="2" customFormat="1" ht="16.5" customHeight="1">
      <c r="A92" s="40"/>
      <c r="B92" s="41"/>
      <c r="C92" s="206" t="s">
        <v>176</v>
      </c>
      <c r="D92" s="206" t="s">
        <v>131</v>
      </c>
      <c r="E92" s="207" t="s">
        <v>1185</v>
      </c>
      <c r="F92" s="208" t="s">
        <v>1186</v>
      </c>
      <c r="G92" s="209" t="s">
        <v>243</v>
      </c>
      <c r="H92" s="210">
        <v>136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145</v>
      </c>
      <c r="AT92" s="217" t="s">
        <v>131</v>
      </c>
      <c r="AU92" s="217" t="s">
        <v>69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145</v>
      </c>
      <c r="BM92" s="217" t="s">
        <v>293</v>
      </c>
    </row>
    <row r="93" s="2" customFormat="1" ht="16.5" customHeight="1">
      <c r="A93" s="40"/>
      <c r="B93" s="41"/>
      <c r="C93" s="206" t="s">
        <v>246</v>
      </c>
      <c r="D93" s="206" t="s">
        <v>131</v>
      </c>
      <c r="E93" s="207" t="s">
        <v>1187</v>
      </c>
      <c r="F93" s="208" t="s">
        <v>1188</v>
      </c>
      <c r="G93" s="209" t="s">
        <v>243</v>
      </c>
      <c r="H93" s="210">
        <v>305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145</v>
      </c>
      <c r="AT93" s="217" t="s">
        <v>131</v>
      </c>
      <c r="AU93" s="217" t="s">
        <v>69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145</v>
      </c>
      <c r="BM93" s="217" t="s">
        <v>304</v>
      </c>
    </row>
    <row r="94" s="2" customFormat="1" ht="16.5" customHeight="1">
      <c r="A94" s="40"/>
      <c r="B94" s="41"/>
      <c r="C94" s="206" t="s">
        <v>8</v>
      </c>
      <c r="D94" s="206" t="s">
        <v>131</v>
      </c>
      <c r="E94" s="207" t="s">
        <v>1189</v>
      </c>
      <c r="F94" s="208" t="s">
        <v>1190</v>
      </c>
      <c r="G94" s="209" t="s">
        <v>243</v>
      </c>
      <c r="H94" s="210">
        <v>5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145</v>
      </c>
      <c r="AT94" s="217" t="s">
        <v>131</v>
      </c>
      <c r="AU94" s="217" t="s">
        <v>69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145</v>
      </c>
      <c r="BM94" s="217" t="s">
        <v>316</v>
      </c>
    </row>
    <row r="95" s="2" customFormat="1" ht="16.5" customHeight="1">
      <c r="A95" s="40"/>
      <c r="B95" s="41"/>
      <c r="C95" s="206" t="s">
        <v>257</v>
      </c>
      <c r="D95" s="206" t="s">
        <v>131</v>
      </c>
      <c r="E95" s="207" t="s">
        <v>1191</v>
      </c>
      <c r="F95" s="208" t="s">
        <v>1192</v>
      </c>
      <c r="G95" s="209" t="s">
        <v>134</v>
      </c>
      <c r="H95" s="210">
        <v>42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145</v>
      </c>
      <c r="AT95" s="217" t="s">
        <v>131</v>
      </c>
      <c r="AU95" s="217" t="s">
        <v>69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145</v>
      </c>
      <c r="BM95" s="217" t="s">
        <v>327</v>
      </c>
    </row>
    <row r="96" s="2" customFormat="1" ht="16.5" customHeight="1">
      <c r="A96" s="40"/>
      <c r="B96" s="41"/>
      <c r="C96" s="206" t="s">
        <v>262</v>
      </c>
      <c r="D96" s="206" t="s">
        <v>131</v>
      </c>
      <c r="E96" s="207" t="s">
        <v>1193</v>
      </c>
      <c r="F96" s="208" t="s">
        <v>1194</v>
      </c>
      <c r="G96" s="209" t="s">
        <v>134</v>
      </c>
      <c r="H96" s="210">
        <v>32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145</v>
      </c>
      <c r="AT96" s="217" t="s">
        <v>131</v>
      </c>
      <c r="AU96" s="217" t="s">
        <v>69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145</v>
      </c>
      <c r="BM96" s="217" t="s">
        <v>337</v>
      </c>
    </row>
    <row r="97" s="2" customFormat="1" ht="16.5" customHeight="1">
      <c r="A97" s="40"/>
      <c r="B97" s="41"/>
      <c r="C97" s="206" t="s">
        <v>267</v>
      </c>
      <c r="D97" s="206" t="s">
        <v>131</v>
      </c>
      <c r="E97" s="207" t="s">
        <v>1195</v>
      </c>
      <c r="F97" s="208" t="s">
        <v>1196</v>
      </c>
      <c r="G97" s="209" t="s">
        <v>134</v>
      </c>
      <c r="H97" s="210">
        <v>11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145</v>
      </c>
      <c r="AT97" s="217" t="s">
        <v>131</v>
      </c>
      <c r="AU97" s="217" t="s">
        <v>69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145</v>
      </c>
      <c r="BM97" s="217" t="s">
        <v>349</v>
      </c>
    </row>
    <row r="98" s="2" customFormat="1" ht="16.5" customHeight="1">
      <c r="A98" s="40"/>
      <c r="B98" s="41"/>
      <c r="C98" s="206" t="s">
        <v>226</v>
      </c>
      <c r="D98" s="206" t="s">
        <v>131</v>
      </c>
      <c r="E98" s="207" t="s">
        <v>1197</v>
      </c>
      <c r="F98" s="208" t="s">
        <v>1198</v>
      </c>
      <c r="G98" s="209" t="s">
        <v>134</v>
      </c>
      <c r="H98" s="210">
        <v>5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131</v>
      </c>
      <c r="AU98" s="217" t="s">
        <v>69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145</v>
      </c>
      <c r="BM98" s="217" t="s">
        <v>360</v>
      </c>
    </row>
    <row r="99" s="2" customFormat="1" ht="16.5" customHeight="1">
      <c r="A99" s="40"/>
      <c r="B99" s="41"/>
      <c r="C99" s="206" t="s">
        <v>276</v>
      </c>
      <c r="D99" s="206" t="s">
        <v>131</v>
      </c>
      <c r="E99" s="207" t="s">
        <v>1199</v>
      </c>
      <c r="F99" s="208" t="s">
        <v>1200</v>
      </c>
      <c r="G99" s="209" t="s">
        <v>134</v>
      </c>
      <c r="H99" s="210">
        <v>21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145</v>
      </c>
      <c r="AT99" s="217" t="s">
        <v>131</v>
      </c>
      <c r="AU99" s="217" t="s">
        <v>69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145</v>
      </c>
      <c r="BM99" s="217" t="s">
        <v>371</v>
      </c>
    </row>
    <row r="100" s="2" customFormat="1" ht="16.5" customHeight="1">
      <c r="A100" s="40"/>
      <c r="B100" s="41"/>
      <c r="C100" s="206" t="s">
        <v>282</v>
      </c>
      <c r="D100" s="206" t="s">
        <v>131</v>
      </c>
      <c r="E100" s="207" t="s">
        <v>1201</v>
      </c>
      <c r="F100" s="208" t="s">
        <v>1202</v>
      </c>
      <c r="G100" s="209" t="s">
        <v>134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145</v>
      </c>
      <c r="AT100" s="217" t="s">
        <v>131</v>
      </c>
      <c r="AU100" s="217" t="s">
        <v>69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145</v>
      </c>
      <c r="BM100" s="217" t="s">
        <v>381</v>
      </c>
    </row>
    <row r="101" s="2" customFormat="1" ht="24.15" customHeight="1">
      <c r="A101" s="40"/>
      <c r="B101" s="41"/>
      <c r="C101" s="206" t="s">
        <v>287</v>
      </c>
      <c r="D101" s="206" t="s">
        <v>131</v>
      </c>
      <c r="E101" s="207" t="s">
        <v>1203</v>
      </c>
      <c r="F101" s="208" t="s">
        <v>1204</v>
      </c>
      <c r="G101" s="209" t="s">
        <v>134</v>
      </c>
      <c r="H101" s="210">
        <v>8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40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145</v>
      </c>
      <c r="AT101" s="217" t="s">
        <v>131</v>
      </c>
      <c r="AU101" s="217" t="s">
        <v>69</v>
      </c>
      <c r="AY101" s="19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77</v>
      </c>
      <c r="BK101" s="218">
        <f>ROUND(I101*H101,2)</f>
        <v>0</v>
      </c>
      <c r="BL101" s="19" t="s">
        <v>145</v>
      </c>
      <c r="BM101" s="217" t="s">
        <v>391</v>
      </c>
    </row>
    <row r="102" s="2" customFormat="1" ht="24.15" customHeight="1">
      <c r="A102" s="40"/>
      <c r="B102" s="41"/>
      <c r="C102" s="206" t="s">
        <v>293</v>
      </c>
      <c r="D102" s="206" t="s">
        <v>131</v>
      </c>
      <c r="E102" s="207" t="s">
        <v>1205</v>
      </c>
      <c r="F102" s="208" t="s">
        <v>1206</v>
      </c>
      <c r="G102" s="209" t="s">
        <v>134</v>
      </c>
      <c r="H102" s="210">
        <v>8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145</v>
      </c>
      <c r="AT102" s="217" t="s">
        <v>131</v>
      </c>
      <c r="AU102" s="217" t="s">
        <v>69</v>
      </c>
      <c r="AY102" s="19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145</v>
      </c>
      <c r="BM102" s="217" t="s">
        <v>402</v>
      </c>
    </row>
    <row r="103" s="2" customFormat="1" ht="16.5" customHeight="1">
      <c r="A103" s="40"/>
      <c r="B103" s="41"/>
      <c r="C103" s="206" t="s">
        <v>7</v>
      </c>
      <c r="D103" s="206" t="s">
        <v>131</v>
      </c>
      <c r="E103" s="207" t="s">
        <v>1207</v>
      </c>
      <c r="F103" s="208" t="s">
        <v>1208</v>
      </c>
      <c r="G103" s="209" t="s">
        <v>134</v>
      </c>
      <c r="H103" s="210">
        <v>3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145</v>
      </c>
      <c r="AT103" s="217" t="s">
        <v>131</v>
      </c>
      <c r="AU103" s="217" t="s">
        <v>69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145</v>
      </c>
      <c r="BM103" s="217" t="s">
        <v>412</v>
      </c>
    </row>
    <row r="104" s="2" customFormat="1" ht="16.5" customHeight="1">
      <c r="A104" s="40"/>
      <c r="B104" s="41"/>
      <c r="C104" s="206" t="s">
        <v>304</v>
      </c>
      <c r="D104" s="206" t="s">
        <v>131</v>
      </c>
      <c r="E104" s="207" t="s">
        <v>1209</v>
      </c>
      <c r="F104" s="208" t="s">
        <v>1210</v>
      </c>
      <c r="G104" s="209" t="s">
        <v>134</v>
      </c>
      <c r="H104" s="210">
        <v>5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145</v>
      </c>
      <c r="AT104" s="217" t="s">
        <v>131</v>
      </c>
      <c r="AU104" s="217" t="s">
        <v>69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145</v>
      </c>
      <c r="BM104" s="217" t="s">
        <v>421</v>
      </c>
    </row>
    <row r="105" s="2" customFormat="1" ht="16.5" customHeight="1">
      <c r="A105" s="40"/>
      <c r="B105" s="41"/>
      <c r="C105" s="206" t="s">
        <v>309</v>
      </c>
      <c r="D105" s="206" t="s">
        <v>131</v>
      </c>
      <c r="E105" s="207" t="s">
        <v>1211</v>
      </c>
      <c r="F105" s="208" t="s">
        <v>1212</v>
      </c>
      <c r="G105" s="209" t="s">
        <v>134</v>
      </c>
      <c r="H105" s="210">
        <v>8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145</v>
      </c>
      <c r="AT105" s="217" t="s">
        <v>131</v>
      </c>
      <c r="AU105" s="217" t="s">
        <v>69</v>
      </c>
      <c r="AY105" s="19" t="s">
        <v>128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145</v>
      </c>
      <c r="BM105" s="217" t="s">
        <v>429</v>
      </c>
    </row>
    <row r="106" s="2" customFormat="1" ht="21.75" customHeight="1">
      <c r="A106" s="40"/>
      <c r="B106" s="41"/>
      <c r="C106" s="206" t="s">
        <v>316</v>
      </c>
      <c r="D106" s="206" t="s">
        <v>131</v>
      </c>
      <c r="E106" s="207" t="s">
        <v>1213</v>
      </c>
      <c r="F106" s="208" t="s">
        <v>1214</v>
      </c>
      <c r="G106" s="209" t="s">
        <v>134</v>
      </c>
      <c r="H106" s="210">
        <v>13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145</v>
      </c>
      <c r="AT106" s="217" t="s">
        <v>131</v>
      </c>
      <c r="AU106" s="217" t="s">
        <v>69</v>
      </c>
      <c r="AY106" s="19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145</v>
      </c>
      <c r="BM106" s="217" t="s">
        <v>438</v>
      </c>
    </row>
    <row r="107" s="2" customFormat="1" ht="24.15" customHeight="1">
      <c r="A107" s="40"/>
      <c r="B107" s="41"/>
      <c r="C107" s="206" t="s">
        <v>322</v>
      </c>
      <c r="D107" s="206" t="s">
        <v>131</v>
      </c>
      <c r="E107" s="207" t="s">
        <v>1215</v>
      </c>
      <c r="F107" s="208" t="s">
        <v>1216</v>
      </c>
      <c r="G107" s="209" t="s">
        <v>134</v>
      </c>
      <c r="H107" s="210">
        <v>6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145</v>
      </c>
      <c r="AT107" s="217" t="s">
        <v>131</v>
      </c>
      <c r="AU107" s="217" t="s">
        <v>69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145</v>
      </c>
      <c r="BM107" s="217" t="s">
        <v>446</v>
      </c>
    </row>
    <row r="108" s="2" customFormat="1" ht="24.15" customHeight="1">
      <c r="A108" s="40"/>
      <c r="B108" s="41"/>
      <c r="C108" s="206" t="s">
        <v>327</v>
      </c>
      <c r="D108" s="206" t="s">
        <v>131</v>
      </c>
      <c r="E108" s="207" t="s">
        <v>1217</v>
      </c>
      <c r="F108" s="208" t="s">
        <v>1218</v>
      </c>
      <c r="G108" s="209" t="s">
        <v>134</v>
      </c>
      <c r="H108" s="210">
        <v>2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145</v>
      </c>
      <c r="AT108" s="217" t="s">
        <v>131</v>
      </c>
      <c r="AU108" s="217" t="s">
        <v>69</v>
      </c>
      <c r="AY108" s="19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145</v>
      </c>
      <c r="BM108" s="217" t="s">
        <v>455</v>
      </c>
    </row>
    <row r="109" s="2" customFormat="1" ht="16.5" customHeight="1">
      <c r="A109" s="40"/>
      <c r="B109" s="41"/>
      <c r="C109" s="206" t="s">
        <v>332</v>
      </c>
      <c r="D109" s="206" t="s">
        <v>131</v>
      </c>
      <c r="E109" s="207" t="s">
        <v>1219</v>
      </c>
      <c r="F109" s="208" t="s">
        <v>1220</v>
      </c>
      <c r="G109" s="209" t="s">
        <v>134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145</v>
      </c>
      <c r="AT109" s="217" t="s">
        <v>131</v>
      </c>
      <c r="AU109" s="217" t="s">
        <v>69</v>
      </c>
      <c r="AY109" s="19" t="s">
        <v>128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145</v>
      </c>
      <c r="BM109" s="217" t="s">
        <v>464</v>
      </c>
    </row>
    <row r="110" s="2" customFormat="1" ht="16.5" customHeight="1">
      <c r="A110" s="40"/>
      <c r="B110" s="41"/>
      <c r="C110" s="206" t="s">
        <v>337</v>
      </c>
      <c r="D110" s="206" t="s">
        <v>131</v>
      </c>
      <c r="E110" s="207" t="s">
        <v>1221</v>
      </c>
      <c r="F110" s="208" t="s">
        <v>1222</v>
      </c>
      <c r="G110" s="209" t="s">
        <v>134</v>
      </c>
      <c r="H110" s="210">
        <v>1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145</v>
      </c>
      <c r="AT110" s="217" t="s">
        <v>131</v>
      </c>
      <c r="AU110" s="217" t="s">
        <v>69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145</v>
      </c>
      <c r="BM110" s="217" t="s">
        <v>478</v>
      </c>
    </row>
    <row r="111" s="2" customFormat="1" ht="16.5" customHeight="1">
      <c r="A111" s="40"/>
      <c r="B111" s="41"/>
      <c r="C111" s="206" t="s">
        <v>343</v>
      </c>
      <c r="D111" s="206" t="s">
        <v>131</v>
      </c>
      <c r="E111" s="207" t="s">
        <v>1223</v>
      </c>
      <c r="F111" s="208" t="s">
        <v>1224</v>
      </c>
      <c r="G111" s="209" t="s">
        <v>134</v>
      </c>
      <c r="H111" s="210">
        <v>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145</v>
      </c>
      <c r="AT111" s="217" t="s">
        <v>131</v>
      </c>
      <c r="AU111" s="217" t="s">
        <v>69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145</v>
      </c>
      <c r="BM111" s="217" t="s">
        <v>486</v>
      </c>
    </row>
    <row r="112" s="2" customFormat="1" ht="16.5" customHeight="1">
      <c r="A112" s="40"/>
      <c r="B112" s="41"/>
      <c r="C112" s="206" t="s">
        <v>349</v>
      </c>
      <c r="D112" s="206" t="s">
        <v>131</v>
      </c>
      <c r="E112" s="207" t="s">
        <v>1225</v>
      </c>
      <c r="F112" s="208" t="s">
        <v>1226</v>
      </c>
      <c r="G112" s="209" t="s">
        <v>243</v>
      </c>
      <c r="H112" s="210">
        <v>305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145</v>
      </c>
      <c r="AT112" s="217" t="s">
        <v>131</v>
      </c>
      <c r="AU112" s="217" t="s">
        <v>69</v>
      </c>
      <c r="AY112" s="19" t="s">
        <v>128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145</v>
      </c>
      <c r="BM112" s="217" t="s">
        <v>495</v>
      </c>
    </row>
    <row r="113" s="2" customFormat="1" ht="16.5" customHeight="1">
      <c r="A113" s="40"/>
      <c r="B113" s="41"/>
      <c r="C113" s="206" t="s">
        <v>355</v>
      </c>
      <c r="D113" s="206" t="s">
        <v>131</v>
      </c>
      <c r="E113" s="207" t="s">
        <v>1227</v>
      </c>
      <c r="F113" s="208" t="s">
        <v>1228</v>
      </c>
      <c r="G113" s="209" t="s">
        <v>134</v>
      </c>
      <c r="H113" s="210">
        <v>10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145</v>
      </c>
      <c r="AT113" s="217" t="s">
        <v>131</v>
      </c>
      <c r="AU113" s="217" t="s">
        <v>69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145</v>
      </c>
      <c r="BM113" s="217" t="s">
        <v>503</v>
      </c>
    </row>
    <row r="114" s="2" customFormat="1" ht="16.5" customHeight="1">
      <c r="A114" s="40"/>
      <c r="B114" s="41"/>
      <c r="C114" s="206" t="s">
        <v>360</v>
      </c>
      <c r="D114" s="206" t="s">
        <v>131</v>
      </c>
      <c r="E114" s="207" t="s">
        <v>1229</v>
      </c>
      <c r="F114" s="208" t="s">
        <v>1230</v>
      </c>
      <c r="G114" s="209" t="s">
        <v>134</v>
      </c>
      <c r="H114" s="210">
        <v>20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145</v>
      </c>
      <c r="AT114" s="217" t="s">
        <v>131</v>
      </c>
      <c r="AU114" s="217" t="s">
        <v>69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145</v>
      </c>
      <c r="BM114" s="217" t="s">
        <v>517</v>
      </c>
    </row>
    <row r="115" s="2" customFormat="1" ht="16.5" customHeight="1">
      <c r="A115" s="40"/>
      <c r="B115" s="41"/>
      <c r="C115" s="206" t="s">
        <v>365</v>
      </c>
      <c r="D115" s="206" t="s">
        <v>131</v>
      </c>
      <c r="E115" s="207" t="s">
        <v>1231</v>
      </c>
      <c r="F115" s="208" t="s">
        <v>1232</v>
      </c>
      <c r="G115" s="209" t="s">
        <v>134</v>
      </c>
      <c r="H115" s="210">
        <v>16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145</v>
      </c>
      <c r="AT115" s="217" t="s">
        <v>131</v>
      </c>
      <c r="AU115" s="217" t="s">
        <v>69</v>
      </c>
      <c r="AY115" s="19" t="s">
        <v>128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145</v>
      </c>
      <c r="BM115" s="217" t="s">
        <v>529</v>
      </c>
    </row>
    <row r="116" s="2" customFormat="1" ht="16.5" customHeight="1">
      <c r="A116" s="40"/>
      <c r="B116" s="41"/>
      <c r="C116" s="206" t="s">
        <v>77</v>
      </c>
      <c r="D116" s="206" t="s">
        <v>131</v>
      </c>
      <c r="E116" s="207" t="s">
        <v>1233</v>
      </c>
      <c r="F116" s="208" t="s">
        <v>1234</v>
      </c>
      <c r="G116" s="209" t="s">
        <v>1184</v>
      </c>
      <c r="H116" s="210">
        <v>1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145</v>
      </c>
      <c r="AT116" s="217" t="s">
        <v>131</v>
      </c>
      <c r="AU116" s="217" t="s">
        <v>69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145</v>
      </c>
      <c r="BM116" s="217" t="s">
        <v>539</v>
      </c>
    </row>
    <row r="117" s="2" customFormat="1" ht="16.5" customHeight="1">
      <c r="A117" s="40"/>
      <c r="B117" s="41"/>
      <c r="C117" s="206" t="s">
        <v>79</v>
      </c>
      <c r="D117" s="206" t="s">
        <v>131</v>
      </c>
      <c r="E117" s="207" t="s">
        <v>1235</v>
      </c>
      <c r="F117" s="208" t="s">
        <v>1236</v>
      </c>
      <c r="G117" s="209" t="s">
        <v>1184</v>
      </c>
      <c r="H117" s="210">
        <v>0.5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40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145</v>
      </c>
      <c r="AT117" s="217" t="s">
        <v>131</v>
      </c>
      <c r="AU117" s="217" t="s">
        <v>69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77</v>
      </c>
      <c r="BK117" s="218">
        <f>ROUND(I117*H117,2)</f>
        <v>0</v>
      </c>
      <c r="BL117" s="19" t="s">
        <v>145</v>
      </c>
      <c r="BM117" s="217" t="s">
        <v>549</v>
      </c>
    </row>
    <row r="118" s="2" customFormat="1" ht="16.5" customHeight="1">
      <c r="A118" s="40"/>
      <c r="B118" s="41"/>
      <c r="C118" s="206" t="s">
        <v>141</v>
      </c>
      <c r="D118" s="206" t="s">
        <v>131</v>
      </c>
      <c r="E118" s="207" t="s">
        <v>1237</v>
      </c>
      <c r="F118" s="208" t="s">
        <v>1238</v>
      </c>
      <c r="G118" s="209" t="s">
        <v>209</v>
      </c>
      <c r="H118" s="210">
        <v>30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145</v>
      </c>
      <c r="AT118" s="217" t="s">
        <v>131</v>
      </c>
      <c r="AU118" s="217" t="s">
        <v>69</v>
      </c>
      <c r="AY118" s="19" t="s">
        <v>128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145</v>
      </c>
      <c r="BM118" s="217" t="s">
        <v>560</v>
      </c>
    </row>
    <row r="119" s="2" customFormat="1" ht="16.5" customHeight="1">
      <c r="A119" s="40"/>
      <c r="B119" s="41"/>
      <c r="C119" s="206" t="s">
        <v>145</v>
      </c>
      <c r="D119" s="206" t="s">
        <v>131</v>
      </c>
      <c r="E119" s="207" t="s">
        <v>1239</v>
      </c>
      <c r="F119" s="208" t="s">
        <v>1240</v>
      </c>
      <c r="G119" s="209" t="s">
        <v>243</v>
      </c>
      <c r="H119" s="210">
        <v>12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145</v>
      </c>
      <c r="AT119" s="217" t="s">
        <v>131</v>
      </c>
      <c r="AU119" s="217" t="s">
        <v>69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145</v>
      </c>
      <c r="BM119" s="217" t="s">
        <v>575</v>
      </c>
    </row>
    <row r="120" s="2" customFormat="1" ht="16.5" customHeight="1">
      <c r="A120" s="40"/>
      <c r="B120" s="41"/>
      <c r="C120" s="206" t="s">
        <v>127</v>
      </c>
      <c r="D120" s="206" t="s">
        <v>131</v>
      </c>
      <c r="E120" s="207" t="s">
        <v>1241</v>
      </c>
      <c r="F120" s="208" t="s">
        <v>1242</v>
      </c>
      <c r="G120" s="209" t="s">
        <v>243</v>
      </c>
      <c r="H120" s="210">
        <v>15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145</v>
      </c>
      <c r="AT120" s="217" t="s">
        <v>131</v>
      </c>
      <c r="AU120" s="217" t="s">
        <v>69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145</v>
      </c>
      <c r="BM120" s="217" t="s">
        <v>585</v>
      </c>
    </row>
    <row r="121" s="2" customFormat="1" ht="16.5" customHeight="1">
      <c r="A121" s="40"/>
      <c r="B121" s="41"/>
      <c r="C121" s="206" t="s">
        <v>154</v>
      </c>
      <c r="D121" s="206" t="s">
        <v>131</v>
      </c>
      <c r="E121" s="207" t="s">
        <v>1243</v>
      </c>
      <c r="F121" s="208" t="s">
        <v>1244</v>
      </c>
      <c r="G121" s="209" t="s">
        <v>253</v>
      </c>
      <c r="H121" s="210">
        <v>1.5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145</v>
      </c>
      <c r="AT121" s="217" t="s">
        <v>131</v>
      </c>
      <c r="AU121" s="217" t="s">
        <v>69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145</v>
      </c>
      <c r="BM121" s="217" t="s">
        <v>595</v>
      </c>
    </row>
    <row r="122" s="2" customFormat="1" ht="16.5" customHeight="1">
      <c r="A122" s="40"/>
      <c r="B122" s="41"/>
      <c r="C122" s="206" t="s">
        <v>159</v>
      </c>
      <c r="D122" s="206" t="s">
        <v>131</v>
      </c>
      <c r="E122" s="207" t="s">
        <v>1245</v>
      </c>
      <c r="F122" s="208" t="s">
        <v>1246</v>
      </c>
      <c r="G122" s="209" t="s">
        <v>134</v>
      </c>
      <c r="H122" s="210">
        <v>9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145</v>
      </c>
      <c r="AT122" s="217" t="s">
        <v>131</v>
      </c>
      <c r="AU122" s="217" t="s">
        <v>69</v>
      </c>
      <c r="AY122" s="19" t="s">
        <v>128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145</v>
      </c>
      <c r="BM122" s="217" t="s">
        <v>607</v>
      </c>
    </row>
    <row r="123" s="2" customFormat="1" ht="16.5" customHeight="1">
      <c r="A123" s="40"/>
      <c r="B123" s="41"/>
      <c r="C123" s="206" t="s">
        <v>163</v>
      </c>
      <c r="D123" s="206" t="s">
        <v>131</v>
      </c>
      <c r="E123" s="207" t="s">
        <v>1247</v>
      </c>
      <c r="F123" s="208" t="s">
        <v>1248</v>
      </c>
      <c r="G123" s="209" t="s">
        <v>253</v>
      </c>
      <c r="H123" s="210">
        <v>3.5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145</v>
      </c>
      <c r="AT123" s="217" t="s">
        <v>131</v>
      </c>
      <c r="AU123" s="217" t="s">
        <v>69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145</v>
      </c>
      <c r="BM123" s="217" t="s">
        <v>618</v>
      </c>
    </row>
    <row r="124" s="2" customFormat="1" ht="16.5" customHeight="1">
      <c r="A124" s="40"/>
      <c r="B124" s="41"/>
      <c r="C124" s="206" t="s">
        <v>172</v>
      </c>
      <c r="D124" s="206" t="s">
        <v>131</v>
      </c>
      <c r="E124" s="207" t="s">
        <v>1249</v>
      </c>
      <c r="F124" s="208" t="s">
        <v>1250</v>
      </c>
      <c r="G124" s="209" t="s">
        <v>253</v>
      </c>
      <c r="H124" s="210">
        <v>0.40000000000000002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145</v>
      </c>
      <c r="AT124" s="217" t="s">
        <v>131</v>
      </c>
      <c r="AU124" s="217" t="s">
        <v>69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145</v>
      </c>
      <c r="BM124" s="217" t="s">
        <v>628</v>
      </c>
    </row>
    <row r="125" s="2" customFormat="1" ht="16.5" customHeight="1">
      <c r="A125" s="40"/>
      <c r="B125" s="41"/>
      <c r="C125" s="206" t="s">
        <v>176</v>
      </c>
      <c r="D125" s="206" t="s">
        <v>131</v>
      </c>
      <c r="E125" s="207" t="s">
        <v>1251</v>
      </c>
      <c r="F125" s="208" t="s">
        <v>1252</v>
      </c>
      <c r="G125" s="209" t="s">
        <v>253</v>
      </c>
      <c r="H125" s="210">
        <v>4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145</v>
      </c>
      <c r="AT125" s="217" t="s">
        <v>131</v>
      </c>
      <c r="AU125" s="217" t="s">
        <v>69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145</v>
      </c>
      <c r="BM125" s="217" t="s">
        <v>646</v>
      </c>
    </row>
    <row r="126" s="2" customFormat="1" ht="16.5" customHeight="1">
      <c r="A126" s="40"/>
      <c r="B126" s="41"/>
      <c r="C126" s="206" t="s">
        <v>246</v>
      </c>
      <c r="D126" s="206" t="s">
        <v>131</v>
      </c>
      <c r="E126" s="207" t="s">
        <v>1253</v>
      </c>
      <c r="F126" s="208" t="s">
        <v>1254</v>
      </c>
      <c r="G126" s="209" t="s">
        <v>243</v>
      </c>
      <c r="H126" s="210">
        <v>32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145</v>
      </c>
      <c r="AT126" s="217" t="s">
        <v>131</v>
      </c>
      <c r="AU126" s="217" t="s">
        <v>69</v>
      </c>
      <c r="AY126" s="19" t="s">
        <v>128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145</v>
      </c>
      <c r="BM126" s="217" t="s">
        <v>659</v>
      </c>
    </row>
    <row r="127" s="2" customFormat="1" ht="16.5" customHeight="1">
      <c r="A127" s="40"/>
      <c r="B127" s="41"/>
      <c r="C127" s="206" t="s">
        <v>8</v>
      </c>
      <c r="D127" s="206" t="s">
        <v>131</v>
      </c>
      <c r="E127" s="207" t="s">
        <v>1255</v>
      </c>
      <c r="F127" s="208" t="s">
        <v>1256</v>
      </c>
      <c r="G127" s="209" t="s">
        <v>243</v>
      </c>
      <c r="H127" s="210">
        <v>32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145</v>
      </c>
      <c r="AT127" s="217" t="s">
        <v>131</v>
      </c>
      <c r="AU127" s="217" t="s">
        <v>69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145</v>
      </c>
      <c r="BM127" s="217" t="s">
        <v>673</v>
      </c>
    </row>
    <row r="128" s="2" customFormat="1" ht="16.5" customHeight="1">
      <c r="A128" s="40"/>
      <c r="B128" s="41"/>
      <c r="C128" s="206" t="s">
        <v>257</v>
      </c>
      <c r="D128" s="206" t="s">
        <v>131</v>
      </c>
      <c r="E128" s="207" t="s">
        <v>1257</v>
      </c>
      <c r="F128" s="208" t="s">
        <v>1258</v>
      </c>
      <c r="G128" s="209" t="s">
        <v>253</v>
      </c>
      <c r="H128" s="210">
        <v>4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145</v>
      </c>
      <c r="AT128" s="217" t="s">
        <v>131</v>
      </c>
      <c r="AU128" s="217" t="s">
        <v>69</v>
      </c>
      <c r="AY128" s="19" t="s">
        <v>128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145</v>
      </c>
      <c r="BM128" s="217" t="s">
        <v>974</v>
      </c>
    </row>
    <row r="129" s="2" customFormat="1" ht="16.5" customHeight="1">
      <c r="A129" s="40"/>
      <c r="B129" s="41"/>
      <c r="C129" s="206" t="s">
        <v>262</v>
      </c>
      <c r="D129" s="206" t="s">
        <v>131</v>
      </c>
      <c r="E129" s="207" t="s">
        <v>1259</v>
      </c>
      <c r="F129" s="208" t="s">
        <v>1260</v>
      </c>
      <c r="G129" s="209" t="s">
        <v>243</v>
      </c>
      <c r="H129" s="210">
        <v>53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145</v>
      </c>
      <c r="AT129" s="217" t="s">
        <v>131</v>
      </c>
      <c r="AU129" s="217" t="s">
        <v>69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145</v>
      </c>
      <c r="BM129" s="217" t="s">
        <v>982</v>
      </c>
    </row>
    <row r="130" s="2" customFormat="1" ht="16.5" customHeight="1">
      <c r="A130" s="40"/>
      <c r="B130" s="41"/>
      <c r="C130" s="206" t="s">
        <v>267</v>
      </c>
      <c r="D130" s="206" t="s">
        <v>131</v>
      </c>
      <c r="E130" s="207" t="s">
        <v>1261</v>
      </c>
      <c r="F130" s="208" t="s">
        <v>1262</v>
      </c>
      <c r="G130" s="209" t="s">
        <v>243</v>
      </c>
      <c r="H130" s="210">
        <v>53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145</v>
      </c>
      <c r="AT130" s="217" t="s">
        <v>131</v>
      </c>
      <c r="AU130" s="217" t="s">
        <v>69</v>
      </c>
      <c r="AY130" s="19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145</v>
      </c>
      <c r="BM130" s="217" t="s">
        <v>990</v>
      </c>
    </row>
    <row r="131" s="2" customFormat="1" ht="16.5" customHeight="1">
      <c r="A131" s="40"/>
      <c r="B131" s="41"/>
      <c r="C131" s="206" t="s">
        <v>226</v>
      </c>
      <c r="D131" s="206" t="s">
        <v>131</v>
      </c>
      <c r="E131" s="207" t="s">
        <v>1263</v>
      </c>
      <c r="F131" s="208" t="s">
        <v>1264</v>
      </c>
      <c r="G131" s="209" t="s">
        <v>243</v>
      </c>
      <c r="H131" s="210">
        <v>160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145</v>
      </c>
      <c r="AT131" s="217" t="s">
        <v>131</v>
      </c>
      <c r="AU131" s="217" t="s">
        <v>69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145</v>
      </c>
      <c r="BM131" s="217" t="s">
        <v>994</v>
      </c>
    </row>
    <row r="132" s="2" customFormat="1" ht="16.5" customHeight="1">
      <c r="A132" s="40"/>
      <c r="B132" s="41"/>
      <c r="C132" s="206" t="s">
        <v>276</v>
      </c>
      <c r="D132" s="206" t="s">
        <v>131</v>
      </c>
      <c r="E132" s="207" t="s">
        <v>1265</v>
      </c>
      <c r="F132" s="208" t="s">
        <v>1266</v>
      </c>
      <c r="G132" s="209" t="s">
        <v>243</v>
      </c>
      <c r="H132" s="210">
        <v>160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40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145</v>
      </c>
      <c r="AT132" s="217" t="s">
        <v>131</v>
      </c>
      <c r="AU132" s="217" t="s">
        <v>69</v>
      </c>
      <c r="AY132" s="19" t="s">
        <v>128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77</v>
      </c>
      <c r="BK132" s="218">
        <f>ROUND(I132*H132,2)</f>
        <v>0</v>
      </c>
      <c r="BL132" s="19" t="s">
        <v>145</v>
      </c>
      <c r="BM132" s="217" t="s">
        <v>1000</v>
      </c>
    </row>
    <row r="133" s="2" customFormat="1" ht="16.5" customHeight="1">
      <c r="A133" s="40"/>
      <c r="B133" s="41"/>
      <c r="C133" s="206" t="s">
        <v>282</v>
      </c>
      <c r="D133" s="206" t="s">
        <v>131</v>
      </c>
      <c r="E133" s="207" t="s">
        <v>1267</v>
      </c>
      <c r="F133" s="208" t="s">
        <v>1268</v>
      </c>
      <c r="G133" s="209" t="s">
        <v>243</v>
      </c>
      <c r="H133" s="210">
        <v>59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145</v>
      </c>
      <c r="AT133" s="217" t="s">
        <v>131</v>
      </c>
      <c r="AU133" s="217" t="s">
        <v>69</v>
      </c>
      <c r="AY133" s="19" t="s">
        <v>128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145</v>
      </c>
      <c r="BM133" s="217" t="s">
        <v>1004</v>
      </c>
    </row>
    <row r="134" s="2" customFormat="1" ht="16.5" customHeight="1">
      <c r="A134" s="40"/>
      <c r="B134" s="41"/>
      <c r="C134" s="206" t="s">
        <v>287</v>
      </c>
      <c r="D134" s="206" t="s">
        <v>131</v>
      </c>
      <c r="E134" s="207" t="s">
        <v>1269</v>
      </c>
      <c r="F134" s="208" t="s">
        <v>1270</v>
      </c>
      <c r="G134" s="209" t="s">
        <v>243</v>
      </c>
      <c r="H134" s="210">
        <v>59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145</v>
      </c>
      <c r="AT134" s="217" t="s">
        <v>131</v>
      </c>
      <c r="AU134" s="217" t="s">
        <v>69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145</v>
      </c>
      <c r="BM134" s="217" t="s">
        <v>1010</v>
      </c>
    </row>
    <row r="135" s="2" customFormat="1" ht="16.5" customHeight="1">
      <c r="A135" s="40"/>
      <c r="B135" s="41"/>
      <c r="C135" s="206" t="s">
        <v>293</v>
      </c>
      <c r="D135" s="206" t="s">
        <v>131</v>
      </c>
      <c r="E135" s="207" t="s">
        <v>1271</v>
      </c>
      <c r="F135" s="208" t="s">
        <v>1272</v>
      </c>
      <c r="G135" s="209" t="s">
        <v>253</v>
      </c>
      <c r="H135" s="210">
        <v>0.29999999999999999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40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145</v>
      </c>
      <c r="AT135" s="217" t="s">
        <v>131</v>
      </c>
      <c r="AU135" s="217" t="s">
        <v>69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77</v>
      </c>
      <c r="BK135" s="218">
        <f>ROUND(I135*H135,2)</f>
        <v>0</v>
      </c>
      <c r="BL135" s="19" t="s">
        <v>145</v>
      </c>
      <c r="BM135" s="217" t="s">
        <v>1017</v>
      </c>
    </row>
    <row r="136" s="2" customFormat="1" ht="16.5" customHeight="1">
      <c r="A136" s="40"/>
      <c r="B136" s="41"/>
      <c r="C136" s="206" t="s">
        <v>7</v>
      </c>
      <c r="D136" s="206" t="s">
        <v>131</v>
      </c>
      <c r="E136" s="207" t="s">
        <v>1273</v>
      </c>
      <c r="F136" s="208" t="s">
        <v>1274</v>
      </c>
      <c r="G136" s="209" t="s">
        <v>243</v>
      </c>
      <c r="H136" s="210">
        <v>272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145</v>
      </c>
      <c r="AT136" s="217" t="s">
        <v>131</v>
      </c>
      <c r="AU136" s="217" t="s">
        <v>69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145</v>
      </c>
      <c r="BM136" s="217" t="s">
        <v>1025</v>
      </c>
    </row>
    <row r="137" s="2" customFormat="1" ht="16.5" customHeight="1">
      <c r="A137" s="40"/>
      <c r="B137" s="41"/>
      <c r="C137" s="206" t="s">
        <v>304</v>
      </c>
      <c r="D137" s="206" t="s">
        <v>131</v>
      </c>
      <c r="E137" s="207" t="s">
        <v>1275</v>
      </c>
      <c r="F137" s="208" t="s">
        <v>1276</v>
      </c>
      <c r="G137" s="209" t="s">
        <v>134</v>
      </c>
      <c r="H137" s="210">
        <v>15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145</v>
      </c>
      <c r="AT137" s="217" t="s">
        <v>131</v>
      </c>
      <c r="AU137" s="217" t="s">
        <v>69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145</v>
      </c>
      <c r="BM137" s="217" t="s">
        <v>1042</v>
      </c>
    </row>
    <row r="138" s="2" customFormat="1" ht="16.5" customHeight="1">
      <c r="A138" s="40"/>
      <c r="B138" s="41"/>
      <c r="C138" s="206" t="s">
        <v>309</v>
      </c>
      <c r="D138" s="206" t="s">
        <v>131</v>
      </c>
      <c r="E138" s="207" t="s">
        <v>1277</v>
      </c>
      <c r="F138" s="208" t="s">
        <v>1278</v>
      </c>
      <c r="G138" s="209" t="s">
        <v>134</v>
      </c>
      <c r="H138" s="210">
        <v>6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145</v>
      </c>
      <c r="AT138" s="217" t="s">
        <v>131</v>
      </c>
      <c r="AU138" s="217" t="s">
        <v>69</v>
      </c>
      <c r="AY138" s="19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145</v>
      </c>
      <c r="BM138" s="217" t="s">
        <v>1049</v>
      </c>
    </row>
    <row r="139" s="2" customFormat="1" ht="16.5" customHeight="1">
      <c r="A139" s="40"/>
      <c r="B139" s="41"/>
      <c r="C139" s="206" t="s">
        <v>316</v>
      </c>
      <c r="D139" s="206" t="s">
        <v>131</v>
      </c>
      <c r="E139" s="207" t="s">
        <v>1279</v>
      </c>
      <c r="F139" s="208" t="s">
        <v>1280</v>
      </c>
      <c r="G139" s="209" t="s">
        <v>243</v>
      </c>
      <c r="H139" s="210">
        <v>12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40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145</v>
      </c>
      <c r="AT139" s="217" t="s">
        <v>131</v>
      </c>
      <c r="AU139" s="217" t="s">
        <v>69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77</v>
      </c>
      <c r="BK139" s="218">
        <f>ROUND(I139*H139,2)</f>
        <v>0</v>
      </c>
      <c r="BL139" s="19" t="s">
        <v>145</v>
      </c>
      <c r="BM139" s="217" t="s">
        <v>1058</v>
      </c>
    </row>
    <row r="140" s="2" customFormat="1" ht="16.5" customHeight="1">
      <c r="A140" s="40"/>
      <c r="B140" s="41"/>
      <c r="C140" s="206" t="s">
        <v>322</v>
      </c>
      <c r="D140" s="206" t="s">
        <v>131</v>
      </c>
      <c r="E140" s="207" t="s">
        <v>1281</v>
      </c>
      <c r="F140" s="208" t="s">
        <v>1282</v>
      </c>
      <c r="G140" s="209" t="s">
        <v>243</v>
      </c>
      <c r="H140" s="210">
        <v>15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145</v>
      </c>
      <c r="AT140" s="217" t="s">
        <v>131</v>
      </c>
      <c r="AU140" s="217" t="s">
        <v>69</v>
      </c>
      <c r="AY140" s="19" t="s">
        <v>128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145</v>
      </c>
      <c r="BM140" s="217" t="s">
        <v>1070</v>
      </c>
    </row>
    <row r="141" s="2" customFormat="1" ht="16.5" customHeight="1">
      <c r="A141" s="40"/>
      <c r="B141" s="41"/>
      <c r="C141" s="206" t="s">
        <v>327</v>
      </c>
      <c r="D141" s="206" t="s">
        <v>131</v>
      </c>
      <c r="E141" s="207" t="s">
        <v>1283</v>
      </c>
      <c r="F141" s="208" t="s">
        <v>1284</v>
      </c>
      <c r="G141" s="209" t="s">
        <v>209</v>
      </c>
      <c r="H141" s="210">
        <v>30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145</v>
      </c>
      <c r="AT141" s="217" t="s">
        <v>131</v>
      </c>
      <c r="AU141" s="217" t="s">
        <v>69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145</v>
      </c>
      <c r="BM141" s="217" t="s">
        <v>1080</v>
      </c>
    </row>
    <row r="142" s="2" customFormat="1" ht="16.5" customHeight="1">
      <c r="A142" s="40"/>
      <c r="B142" s="41"/>
      <c r="C142" s="206" t="s">
        <v>332</v>
      </c>
      <c r="D142" s="206" t="s">
        <v>131</v>
      </c>
      <c r="E142" s="207" t="s">
        <v>1285</v>
      </c>
      <c r="F142" s="208" t="s">
        <v>1286</v>
      </c>
      <c r="G142" s="209" t="s">
        <v>209</v>
      </c>
      <c r="H142" s="210">
        <v>30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40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145</v>
      </c>
      <c r="AT142" s="217" t="s">
        <v>131</v>
      </c>
      <c r="AU142" s="217" t="s">
        <v>69</v>
      </c>
      <c r="AY142" s="19" t="s">
        <v>128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77</v>
      </c>
      <c r="BK142" s="218">
        <f>ROUND(I142*H142,2)</f>
        <v>0</v>
      </c>
      <c r="BL142" s="19" t="s">
        <v>145</v>
      </c>
      <c r="BM142" s="217" t="s">
        <v>1067</v>
      </c>
    </row>
    <row r="143" s="2" customFormat="1" ht="16.5" customHeight="1">
      <c r="A143" s="40"/>
      <c r="B143" s="41"/>
      <c r="C143" s="206" t="s">
        <v>337</v>
      </c>
      <c r="D143" s="206" t="s">
        <v>131</v>
      </c>
      <c r="E143" s="207" t="s">
        <v>1287</v>
      </c>
      <c r="F143" s="208" t="s">
        <v>1288</v>
      </c>
      <c r="G143" s="209" t="s">
        <v>134</v>
      </c>
      <c r="H143" s="210">
        <v>5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145</v>
      </c>
      <c r="AT143" s="217" t="s">
        <v>131</v>
      </c>
      <c r="AU143" s="217" t="s">
        <v>69</v>
      </c>
      <c r="AY143" s="19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145</v>
      </c>
      <c r="BM143" s="217" t="s">
        <v>1099</v>
      </c>
    </row>
    <row r="144" s="2" customFormat="1" ht="16.5" customHeight="1">
      <c r="A144" s="40"/>
      <c r="B144" s="41"/>
      <c r="C144" s="206" t="s">
        <v>343</v>
      </c>
      <c r="D144" s="206" t="s">
        <v>131</v>
      </c>
      <c r="E144" s="207" t="s">
        <v>1289</v>
      </c>
      <c r="F144" s="208" t="s">
        <v>1290</v>
      </c>
      <c r="G144" s="209" t="s">
        <v>243</v>
      </c>
      <c r="H144" s="210">
        <v>272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145</v>
      </c>
      <c r="AT144" s="217" t="s">
        <v>131</v>
      </c>
      <c r="AU144" s="217" t="s">
        <v>69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145</v>
      </c>
      <c r="BM144" s="217" t="s">
        <v>1106</v>
      </c>
    </row>
    <row r="145" s="2" customFormat="1" ht="16.5" customHeight="1">
      <c r="A145" s="40"/>
      <c r="B145" s="41"/>
      <c r="C145" s="206" t="s">
        <v>349</v>
      </c>
      <c r="D145" s="206" t="s">
        <v>131</v>
      </c>
      <c r="E145" s="207" t="s">
        <v>1291</v>
      </c>
      <c r="F145" s="208" t="s">
        <v>1292</v>
      </c>
      <c r="G145" s="209" t="s">
        <v>134</v>
      </c>
      <c r="H145" s="210">
        <v>8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145</v>
      </c>
      <c r="AT145" s="217" t="s">
        <v>131</v>
      </c>
      <c r="AU145" s="217" t="s">
        <v>69</v>
      </c>
      <c r="AY145" s="19" t="s">
        <v>128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145</v>
      </c>
      <c r="BM145" s="217" t="s">
        <v>1116</v>
      </c>
    </row>
    <row r="146" s="2" customFormat="1" ht="16.5" customHeight="1">
      <c r="A146" s="40"/>
      <c r="B146" s="41"/>
      <c r="C146" s="206" t="s">
        <v>355</v>
      </c>
      <c r="D146" s="206" t="s">
        <v>131</v>
      </c>
      <c r="E146" s="207" t="s">
        <v>1293</v>
      </c>
      <c r="F146" s="208" t="s">
        <v>1294</v>
      </c>
      <c r="G146" s="209" t="s">
        <v>253</v>
      </c>
      <c r="H146" s="210">
        <v>1.5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145</v>
      </c>
      <c r="AT146" s="217" t="s">
        <v>131</v>
      </c>
      <c r="AU146" s="217" t="s">
        <v>69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145</v>
      </c>
      <c r="BM146" s="217" t="s">
        <v>1132</v>
      </c>
    </row>
    <row r="147" s="2" customFormat="1" ht="16.5" customHeight="1">
      <c r="A147" s="40"/>
      <c r="B147" s="41"/>
      <c r="C147" s="206" t="s">
        <v>360</v>
      </c>
      <c r="D147" s="206" t="s">
        <v>131</v>
      </c>
      <c r="E147" s="207" t="s">
        <v>1295</v>
      </c>
      <c r="F147" s="208" t="s">
        <v>1296</v>
      </c>
      <c r="G147" s="209" t="s">
        <v>243</v>
      </c>
      <c r="H147" s="210">
        <v>246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40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145</v>
      </c>
      <c r="AT147" s="217" t="s">
        <v>131</v>
      </c>
      <c r="AU147" s="217" t="s">
        <v>69</v>
      </c>
      <c r="AY147" s="19" t="s">
        <v>128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77</v>
      </c>
      <c r="BK147" s="218">
        <f>ROUND(I147*H147,2)</f>
        <v>0</v>
      </c>
      <c r="BL147" s="19" t="s">
        <v>145</v>
      </c>
      <c r="BM147" s="217" t="s">
        <v>1138</v>
      </c>
    </row>
    <row r="148" s="2" customFormat="1" ht="16.5" customHeight="1">
      <c r="A148" s="40"/>
      <c r="B148" s="41"/>
      <c r="C148" s="206" t="s">
        <v>365</v>
      </c>
      <c r="D148" s="206" t="s">
        <v>131</v>
      </c>
      <c r="E148" s="207" t="s">
        <v>1297</v>
      </c>
      <c r="F148" s="208" t="s">
        <v>1298</v>
      </c>
      <c r="G148" s="209" t="s">
        <v>243</v>
      </c>
      <c r="H148" s="210">
        <v>59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145</v>
      </c>
      <c r="AT148" s="217" t="s">
        <v>131</v>
      </c>
      <c r="AU148" s="217" t="s">
        <v>69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145</v>
      </c>
      <c r="BM148" s="217" t="s">
        <v>1146</v>
      </c>
    </row>
    <row r="149" s="2" customFormat="1" ht="16.5" customHeight="1">
      <c r="A149" s="40"/>
      <c r="B149" s="41"/>
      <c r="C149" s="206" t="s">
        <v>371</v>
      </c>
      <c r="D149" s="206" t="s">
        <v>131</v>
      </c>
      <c r="E149" s="207" t="s">
        <v>1299</v>
      </c>
      <c r="F149" s="208" t="s">
        <v>1300</v>
      </c>
      <c r="G149" s="209" t="s">
        <v>209</v>
      </c>
      <c r="H149" s="210">
        <v>150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145</v>
      </c>
      <c r="AT149" s="217" t="s">
        <v>131</v>
      </c>
      <c r="AU149" s="217" t="s">
        <v>69</v>
      </c>
      <c r="AY149" s="19" t="s">
        <v>128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145</v>
      </c>
      <c r="BM149" s="217" t="s">
        <v>1152</v>
      </c>
    </row>
    <row r="150" s="2" customFormat="1" ht="16.5" customHeight="1">
      <c r="A150" s="40"/>
      <c r="B150" s="41"/>
      <c r="C150" s="206" t="s">
        <v>376</v>
      </c>
      <c r="D150" s="206" t="s">
        <v>131</v>
      </c>
      <c r="E150" s="207" t="s">
        <v>1301</v>
      </c>
      <c r="F150" s="208" t="s">
        <v>1302</v>
      </c>
      <c r="G150" s="209" t="s">
        <v>209</v>
      </c>
      <c r="H150" s="210">
        <v>80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145</v>
      </c>
      <c r="AT150" s="217" t="s">
        <v>131</v>
      </c>
      <c r="AU150" s="217" t="s">
        <v>69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145</v>
      </c>
      <c r="BM150" s="217" t="s">
        <v>1303</v>
      </c>
    </row>
    <row r="151" s="2" customFormat="1" ht="16.5" customHeight="1">
      <c r="A151" s="40"/>
      <c r="B151" s="41"/>
      <c r="C151" s="206" t="s">
        <v>381</v>
      </c>
      <c r="D151" s="206" t="s">
        <v>131</v>
      </c>
      <c r="E151" s="207" t="s">
        <v>1304</v>
      </c>
      <c r="F151" s="208" t="s">
        <v>1305</v>
      </c>
      <c r="G151" s="209" t="s">
        <v>313</v>
      </c>
      <c r="H151" s="210">
        <v>6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40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145</v>
      </c>
      <c r="AT151" s="217" t="s">
        <v>131</v>
      </c>
      <c r="AU151" s="217" t="s">
        <v>69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77</v>
      </c>
      <c r="BK151" s="218">
        <f>ROUND(I151*H151,2)</f>
        <v>0</v>
      </c>
      <c r="BL151" s="19" t="s">
        <v>145</v>
      </c>
      <c r="BM151" s="217" t="s">
        <v>1306</v>
      </c>
    </row>
    <row r="152" s="2" customFormat="1" ht="16.5" customHeight="1">
      <c r="A152" s="40"/>
      <c r="B152" s="41"/>
      <c r="C152" s="206" t="s">
        <v>386</v>
      </c>
      <c r="D152" s="206" t="s">
        <v>131</v>
      </c>
      <c r="E152" s="207" t="s">
        <v>1307</v>
      </c>
      <c r="F152" s="208" t="s">
        <v>1308</v>
      </c>
      <c r="G152" s="209" t="s">
        <v>313</v>
      </c>
      <c r="H152" s="210">
        <v>60</v>
      </c>
      <c r="I152" s="211"/>
      <c r="J152" s="212">
        <f>ROUND(I152*H152,2)</f>
        <v>0</v>
      </c>
      <c r="K152" s="208" t="s">
        <v>19</v>
      </c>
      <c r="L152" s="46"/>
      <c r="M152" s="272" t="s">
        <v>19</v>
      </c>
      <c r="N152" s="273" t="s">
        <v>40</v>
      </c>
      <c r="O152" s="226"/>
      <c r="P152" s="274">
        <f>O152*H152</f>
        <v>0</v>
      </c>
      <c r="Q152" s="274">
        <v>0</v>
      </c>
      <c r="R152" s="274">
        <f>Q152*H152</f>
        <v>0</v>
      </c>
      <c r="S152" s="274">
        <v>0</v>
      </c>
      <c r="T152" s="27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145</v>
      </c>
      <c r="AT152" s="217" t="s">
        <v>131</v>
      </c>
      <c r="AU152" s="217" t="s">
        <v>69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77</v>
      </c>
      <c r="BK152" s="218">
        <f>ROUND(I152*H152,2)</f>
        <v>0</v>
      </c>
      <c r="BL152" s="19" t="s">
        <v>145</v>
      </c>
      <c r="BM152" s="217" t="s">
        <v>1309</v>
      </c>
    </row>
    <row r="153" s="2" customFormat="1" ht="6.96" customHeight="1">
      <c r="A153" s="40"/>
      <c r="B153" s="61"/>
      <c r="C153" s="62"/>
      <c r="D153" s="62"/>
      <c r="E153" s="62"/>
      <c r="F153" s="62"/>
      <c r="G153" s="62"/>
      <c r="H153" s="62"/>
      <c r="I153" s="62"/>
      <c r="J153" s="62"/>
      <c r="K153" s="62"/>
      <c r="L153" s="46"/>
      <c r="M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</sheetData>
  <sheetProtection sheet="1" autoFilter="0" formatColumns="0" formatRows="0" objects="1" scenarios="1" spinCount="100000" saltValue="qygu32EBXibgaA7pFiEeqCDlxB5PHANGUplXXZpXOUIn4WVavNNeHxrgppUnpuL6x8TRHvmJIKT6/2sQWFt2pw==" hashValue="pA1hybrQN846ZDp3qHvspsBgbfMuMwlC3pQHdc+7Yj5rg6K0LNo4OwDadlbi5GU1JN2u1XS6R0QBjzs8TrOhCA==" algorithmName="SHA-512" password="CC35"/>
  <autoFilter ref="C78:K152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ROUND((SUM(BE86:BE308)),  2)</f>
        <v>0</v>
      </c>
      <c r="G33" s="40"/>
      <c r="H33" s="40"/>
      <c r="I33" s="150">
        <v>0.20999999999999999</v>
      </c>
      <c r="J33" s="149">
        <f>ROUND(((SUM(BE86:BE308))*I33),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ROUND((SUM(BF86:BF308)),  2)</f>
        <v>0</v>
      </c>
      <c r="G34" s="40"/>
      <c r="H34" s="40"/>
      <c r="I34" s="150">
        <v>0.12</v>
      </c>
      <c r="J34" s="149">
        <f>ROUND(((SUM(BF86:BF308))*I34),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ROUND((SUM(BG86:BG308)),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ROUND((SUM(BH86:BH308)),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ROUND((SUM(BI86:BI308)),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301 - 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182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184</v>
      </c>
      <c r="E62" s="176"/>
      <c r="F62" s="176"/>
      <c r="G62" s="176"/>
      <c r="H62" s="176"/>
      <c r="I62" s="176"/>
      <c r="J62" s="177">
        <f>J168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1311</v>
      </c>
      <c r="E63" s="176"/>
      <c r="F63" s="176"/>
      <c r="G63" s="176"/>
      <c r="H63" s="176"/>
      <c r="I63" s="176"/>
      <c r="J63" s="177">
        <f>J187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187</v>
      </c>
      <c r="E64" s="176"/>
      <c r="F64" s="176"/>
      <c r="G64" s="176"/>
      <c r="H64" s="176"/>
      <c r="I64" s="176"/>
      <c r="J64" s="177">
        <f>J284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1312</v>
      </c>
      <c r="E65" s="176"/>
      <c r="F65" s="176"/>
      <c r="G65" s="176"/>
      <c r="H65" s="176"/>
      <c r="I65" s="176"/>
      <c r="J65" s="177">
        <f>J294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189</v>
      </c>
      <c r="E66" s="176"/>
      <c r="F66" s="176"/>
      <c r="G66" s="176"/>
      <c r="H66" s="176"/>
      <c r="I66" s="176"/>
      <c r="J66" s="177">
        <f>J306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II/203 NÝŘANY - OKRUŽNÍ KŘIŽOVATKA BENEŠOVA TŘÍDA A ULICE HAVÍŘSKÁ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103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 xml:space="preserve">SO 301 -  Kanalizace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11. 11. 2025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30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32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114</v>
      </c>
      <c r="D85" s="182" t="s">
        <v>54</v>
      </c>
      <c r="E85" s="182" t="s">
        <v>50</v>
      </c>
      <c r="F85" s="182" t="s">
        <v>51</v>
      </c>
      <c r="G85" s="182" t="s">
        <v>115</v>
      </c>
      <c r="H85" s="182" t="s">
        <v>116</v>
      </c>
      <c r="I85" s="182" t="s">
        <v>117</v>
      </c>
      <c r="J85" s="182" t="s">
        <v>107</v>
      </c>
      <c r="K85" s="183" t="s">
        <v>118</v>
      </c>
      <c r="L85" s="184"/>
      <c r="M85" s="94" t="s">
        <v>19</v>
      </c>
      <c r="N85" s="95" t="s">
        <v>39</v>
      </c>
      <c r="O85" s="95" t="s">
        <v>119</v>
      </c>
      <c r="P85" s="95" t="s">
        <v>120</v>
      </c>
      <c r="Q85" s="95" t="s">
        <v>121</v>
      </c>
      <c r="R85" s="95" t="s">
        <v>122</v>
      </c>
      <c r="S85" s="95" t="s">
        <v>123</v>
      </c>
      <c r="T85" s="96" t="s">
        <v>124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125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43.256256050000005</v>
      </c>
      <c r="S86" s="98"/>
      <c r="T86" s="188">
        <f>T87</f>
        <v>41.164999999999999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108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68</v>
      </c>
      <c r="E87" s="193" t="s">
        <v>190</v>
      </c>
      <c r="F87" s="193" t="s">
        <v>191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P88+P168+P187+P284+P294+P306</f>
        <v>0</v>
      </c>
      <c r="Q87" s="198"/>
      <c r="R87" s="199">
        <f>R88+R168+R187+R284+R294+R306</f>
        <v>43.256256050000005</v>
      </c>
      <c r="S87" s="198"/>
      <c r="T87" s="200">
        <f>T88+T168+T187+T284+T294+T306</f>
        <v>41.164999999999999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69</v>
      </c>
      <c r="AY87" s="201" t="s">
        <v>128</v>
      </c>
      <c r="BK87" s="203">
        <f>BK88+BK168+BK187+BK284+BK294+BK306</f>
        <v>0</v>
      </c>
    </row>
    <row r="88" s="12" customFormat="1" ht="22.8" customHeight="1">
      <c r="A88" s="12"/>
      <c r="B88" s="190"/>
      <c r="C88" s="191"/>
      <c r="D88" s="192" t="s">
        <v>68</v>
      </c>
      <c r="E88" s="204" t="s">
        <v>77</v>
      </c>
      <c r="F88" s="204" t="s">
        <v>192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SUM(P89:P167)</f>
        <v>0</v>
      </c>
      <c r="Q88" s="198"/>
      <c r="R88" s="199">
        <f>SUM(R89:R167)</f>
        <v>1.0129860499999999</v>
      </c>
      <c r="S88" s="198"/>
      <c r="T88" s="200">
        <f>SUM(T89:T167)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77</v>
      </c>
      <c r="AT88" s="202" t="s">
        <v>68</v>
      </c>
      <c r="AU88" s="202" t="s">
        <v>77</v>
      </c>
      <c r="AY88" s="201" t="s">
        <v>128</v>
      </c>
      <c r="BK88" s="203">
        <f>SUM(BK89:BK167)</f>
        <v>0</v>
      </c>
    </row>
    <row r="89" s="2" customFormat="1" ht="16.5" customHeight="1">
      <c r="A89" s="40"/>
      <c r="B89" s="41"/>
      <c r="C89" s="206" t="s">
        <v>77</v>
      </c>
      <c r="D89" s="206" t="s">
        <v>131</v>
      </c>
      <c r="E89" s="207" t="s">
        <v>1313</v>
      </c>
      <c r="F89" s="208" t="s">
        <v>1314</v>
      </c>
      <c r="G89" s="209" t="s">
        <v>157</v>
      </c>
      <c r="H89" s="210">
        <v>2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40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145</v>
      </c>
      <c r="AT89" s="217" t="s">
        <v>131</v>
      </c>
      <c r="AU89" s="217" t="s">
        <v>79</v>
      </c>
      <c r="AY89" s="19" t="s">
        <v>128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77</v>
      </c>
      <c r="BK89" s="218">
        <f>ROUND(I89*H89,2)</f>
        <v>0</v>
      </c>
      <c r="BL89" s="19" t="s">
        <v>145</v>
      </c>
      <c r="BM89" s="217" t="s">
        <v>1315</v>
      </c>
    </row>
    <row r="90" s="13" customFormat="1">
      <c r="A90" s="13"/>
      <c r="B90" s="230"/>
      <c r="C90" s="231"/>
      <c r="D90" s="219" t="s">
        <v>224</v>
      </c>
      <c r="E90" s="232" t="s">
        <v>19</v>
      </c>
      <c r="F90" s="233" t="s">
        <v>1316</v>
      </c>
      <c r="G90" s="231"/>
      <c r="H90" s="232" t="s">
        <v>19</v>
      </c>
      <c r="I90" s="234"/>
      <c r="J90" s="231"/>
      <c r="K90" s="231"/>
      <c r="L90" s="235"/>
      <c r="M90" s="236"/>
      <c r="N90" s="237"/>
      <c r="O90" s="237"/>
      <c r="P90" s="237"/>
      <c r="Q90" s="237"/>
      <c r="R90" s="237"/>
      <c r="S90" s="237"/>
      <c r="T90" s="23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9" t="s">
        <v>224</v>
      </c>
      <c r="AU90" s="239" t="s">
        <v>79</v>
      </c>
      <c r="AV90" s="13" t="s">
        <v>77</v>
      </c>
      <c r="AW90" s="13" t="s">
        <v>31</v>
      </c>
      <c r="AX90" s="13" t="s">
        <v>69</v>
      </c>
      <c r="AY90" s="239" t="s">
        <v>128</v>
      </c>
    </row>
    <row r="91" s="14" customFormat="1">
      <c r="A91" s="14"/>
      <c r="B91" s="240"/>
      <c r="C91" s="241"/>
      <c r="D91" s="219" t="s">
        <v>224</v>
      </c>
      <c r="E91" s="242" t="s">
        <v>19</v>
      </c>
      <c r="F91" s="243" t="s">
        <v>1317</v>
      </c>
      <c r="G91" s="241"/>
      <c r="H91" s="244">
        <v>2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0" t="s">
        <v>224</v>
      </c>
      <c r="AU91" s="250" t="s">
        <v>79</v>
      </c>
      <c r="AV91" s="14" t="s">
        <v>79</v>
      </c>
      <c r="AW91" s="14" t="s">
        <v>31</v>
      </c>
      <c r="AX91" s="14" t="s">
        <v>77</v>
      </c>
      <c r="AY91" s="250" t="s">
        <v>128</v>
      </c>
    </row>
    <row r="92" s="2" customFormat="1" ht="16.5" customHeight="1">
      <c r="A92" s="40"/>
      <c r="B92" s="41"/>
      <c r="C92" s="206" t="s">
        <v>79</v>
      </c>
      <c r="D92" s="206" t="s">
        <v>131</v>
      </c>
      <c r="E92" s="207" t="s">
        <v>1318</v>
      </c>
      <c r="F92" s="208" t="s">
        <v>1319</v>
      </c>
      <c r="G92" s="209" t="s">
        <v>157</v>
      </c>
      <c r="H92" s="210">
        <v>2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145</v>
      </c>
      <c r="AT92" s="217" t="s">
        <v>131</v>
      </c>
      <c r="AU92" s="217" t="s">
        <v>79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145</v>
      </c>
      <c r="BM92" s="217" t="s">
        <v>1320</v>
      </c>
    </row>
    <row r="93" s="14" customFormat="1">
      <c r="A93" s="14"/>
      <c r="B93" s="240"/>
      <c r="C93" s="241"/>
      <c r="D93" s="219" t="s">
        <v>224</v>
      </c>
      <c r="E93" s="242" t="s">
        <v>19</v>
      </c>
      <c r="F93" s="243" t="s">
        <v>1321</v>
      </c>
      <c r="G93" s="241"/>
      <c r="H93" s="244">
        <v>2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0" t="s">
        <v>224</v>
      </c>
      <c r="AU93" s="250" t="s">
        <v>79</v>
      </c>
      <c r="AV93" s="14" t="s">
        <v>79</v>
      </c>
      <c r="AW93" s="14" t="s">
        <v>31</v>
      </c>
      <c r="AX93" s="14" t="s">
        <v>77</v>
      </c>
      <c r="AY93" s="250" t="s">
        <v>128</v>
      </c>
    </row>
    <row r="94" s="2" customFormat="1" ht="16.5" customHeight="1">
      <c r="A94" s="40"/>
      <c r="B94" s="41"/>
      <c r="C94" s="206" t="s">
        <v>141</v>
      </c>
      <c r="D94" s="206" t="s">
        <v>131</v>
      </c>
      <c r="E94" s="207" t="s">
        <v>1322</v>
      </c>
      <c r="F94" s="208" t="s">
        <v>1323</v>
      </c>
      <c r="G94" s="209" t="s">
        <v>157</v>
      </c>
      <c r="H94" s="210">
        <v>4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145</v>
      </c>
      <c r="AT94" s="217" t="s">
        <v>131</v>
      </c>
      <c r="AU94" s="217" t="s">
        <v>79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145</v>
      </c>
      <c r="BM94" s="217" t="s">
        <v>1324</v>
      </c>
    </row>
    <row r="95" s="13" customFormat="1">
      <c r="A95" s="13"/>
      <c r="B95" s="230"/>
      <c r="C95" s="231"/>
      <c r="D95" s="219" t="s">
        <v>224</v>
      </c>
      <c r="E95" s="232" t="s">
        <v>19</v>
      </c>
      <c r="F95" s="233" t="s">
        <v>1325</v>
      </c>
      <c r="G95" s="231"/>
      <c r="H95" s="232" t="s">
        <v>19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224</v>
      </c>
      <c r="AU95" s="239" t="s">
        <v>79</v>
      </c>
      <c r="AV95" s="13" t="s">
        <v>77</v>
      </c>
      <c r="AW95" s="13" t="s">
        <v>31</v>
      </c>
      <c r="AX95" s="13" t="s">
        <v>69</v>
      </c>
      <c r="AY95" s="239" t="s">
        <v>128</v>
      </c>
    </row>
    <row r="96" s="14" customFormat="1">
      <c r="A96" s="14"/>
      <c r="B96" s="240"/>
      <c r="C96" s="241"/>
      <c r="D96" s="219" t="s">
        <v>224</v>
      </c>
      <c r="E96" s="242" t="s">
        <v>19</v>
      </c>
      <c r="F96" s="243" t="s">
        <v>1326</v>
      </c>
      <c r="G96" s="241"/>
      <c r="H96" s="244">
        <v>4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0" t="s">
        <v>224</v>
      </c>
      <c r="AU96" s="250" t="s">
        <v>79</v>
      </c>
      <c r="AV96" s="14" t="s">
        <v>79</v>
      </c>
      <c r="AW96" s="14" t="s">
        <v>31</v>
      </c>
      <c r="AX96" s="14" t="s">
        <v>77</v>
      </c>
      <c r="AY96" s="250" t="s">
        <v>128</v>
      </c>
    </row>
    <row r="97" s="2" customFormat="1" ht="16.5" customHeight="1">
      <c r="A97" s="40"/>
      <c r="B97" s="41"/>
      <c r="C97" s="206" t="s">
        <v>145</v>
      </c>
      <c r="D97" s="206" t="s">
        <v>131</v>
      </c>
      <c r="E97" s="207" t="s">
        <v>1327</v>
      </c>
      <c r="F97" s="208" t="s">
        <v>1328</v>
      </c>
      <c r="G97" s="209" t="s">
        <v>1158</v>
      </c>
      <c r="H97" s="210">
        <v>120</v>
      </c>
      <c r="I97" s="211"/>
      <c r="J97" s="212">
        <f>ROUND(I97*H97,2)</f>
        <v>0</v>
      </c>
      <c r="K97" s="208" t="s">
        <v>195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3.0000000000000001E-05</v>
      </c>
      <c r="R97" s="215">
        <f>Q97*H97</f>
        <v>0.0035999999999999999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145</v>
      </c>
      <c r="AT97" s="217" t="s">
        <v>131</v>
      </c>
      <c r="AU97" s="217" t="s">
        <v>79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145</v>
      </c>
      <c r="BM97" s="217" t="s">
        <v>1329</v>
      </c>
    </row>
    <row r="98" s="2" customFormat="1">
      <c r="A98" s="40"/>
      <c r="B98" s="41"/>
      <c r="C98" s="42"/>
      <c r="D98" s="228" t="s">
        <v>197</v>
      </c>
      <c r="E98" s="42"/>
      <c r="F98" s="229" t="s">
        <v>1330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197</v>
      </c>
      <c r="AU98" s="19" t="s">
        <v>79</v>
      </c>
    </row>
    <row r="99" s="14" customFormat="1">
      <c r="A99" s="14"/>
      <c r="B99" s="240"/>
      <c r="C99" s="241"/>
      <c r="D99" s="219" t="s">
        <v>224</v>
      </c>
      <c r="E99" s="242" t="s">
        <v>19</v>
      </c>
      <c r="F99" s="243" t="s">
        <v>1331</v>
      </c>
      <c r="G99" s="241"/>
      <c r="H99" s="244">
        <v>120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224</v>
      </c>
      <c r="AU99" s="250" t="s">
        <v>79</v>
      </c>
      <c r="AV99" s="14" t="s">
        <v>79</v>
      </c>
      <c r="AW99" s="14" t="s">
        <v>31</v>
      </c>
      <c r="AX99" s="14" t="s">
        <v>77</v>
      </c>
      <c r="AY99" s="250" t="s">
        <v>128</v>
      </c>
    </row>
    <row r="100" s="2" customFormat="1" ht="16.5" customHeight="1">
      <c r="A100" s="40"/>
      <c r="B100" s="41"/>
      <c r="C100" s="206" t="s">
        <v>127</v>
      </c>
      <c r="D100" s="206" t="s">
        <v>131</v>
      </c>
      <c r="E100" s="207" t="s">
        <v>1332</v>
      </c>
      <c r="F100" s="208" t="s">
        <v>1333</v>
      </c>
      <c r="G100" s="209" t="s">
        <v>1334</v>
      </c>
      <c r="H100" s="210">
        <v>60</v>
      </c>
      <c r="I100" s="211"/>
      <c r="J100" s="212">
        <f>ROUND(I100*H100,2)</f>
        <v>0</v>
      </c>
      <c r="K100" s="208" t="s">
        <v>195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145</v>
      </c>
      <c r="AT100" s="217" t="s">
        <v>131</v>
      </c>
      <c r="AU100" s="217" t="s">
        <v>79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145</v>
      </c>
      <c r="BM100" s="217" t="s">
        <v>1335</v>
      </c>
    </row>
    <row r="101" s="2" customFormat="1">
      <c r="A101" s="40"/>
      <c r="B101" s="41"/>
      <c r="C101" s="42"/>
      <c r="D101" s="228" t="s">
        <v>197</v>
      </c>
      <c r="E101" s="42"/>
      <c r="F101" s="229" t="s">
        <v>1336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197</v>
      </c>
      <c r="AU101" s="19" t="s">
        <v>79</v>
      </c>
    </row>
    <row r="102" s="13" customFormat="1">
      <c r="A102" s="13"/>
      <c r="B102" s="230"/>
      <c r="C102" s="231"/>
      <c r="D102" s="219" t="s">
        <v>224</v>
      </c>
      <c r="E102" s="232" t="s">
        <v>19</v>
      </c>
      <c r="F102" s="233" t="s">
        <v>1337</v>
      </c>
      <c r="G102" s="231"/>
      <c r="H102" s="232" t="s">
        <v>19</v>
      </c>
      <c r="I102" s="234"/>
      <c r="J102" s="231"/>
      <c r="K102" s="231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224</v>
      </c>
      <c r="AU102" s="239" t="s">
        <v>79</v>
      </c>
      <c r="AV102" s="13" t="s">
        <v>77</v>
      </c>
      <c r="AW102" s="13" t="s">
        <v>31</v>
      </c>
      <c r="AX102" s="13" t="s">
        <v>69</v>
      </c>
      <c r="AY102" s="239" t="s">
        <v>128</v>
      </c>
    </row>
    <row r="103" s="14" customFormat="1">
      <c r="A103" s="14"/>
      <c r="B103" s="240"/>
      <c r="C103" s="241"/>
      <c r="D103" s="219" t="s">
        <v>224</v>
      </c>
      <c r="E103" s="242" t="s">
        <v>19</v>
      </c>
      <c r="F103" s="243" t="s">
        <v>495</v>
      </c>
      <c r="G103" s="241"/>
      <c r="H103" s="244">
        <v>60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224</v>
      </c>
      <c r="AU103" s="250" t="s">
        <v>79</v>
      </c>
      <c r="AV103" s="14" t="s">
        <v>79</v>
      </c>
      <c r="AW103" s="14" t="s">
        <v>31</v>
      </c>
      <c r="AX103" s="14" t="s">
        <v>77</v>
      </c>
      <c r="AY103" s="250" t="s">
        <v>128</v>
      </c>
    </row>
    <row r="104" s="2" customFormat="1" ht="16.5" customHeight="1">
      <c r="A104" s="40"/>
      <c r="B104" s="41"/>
      <c r="C104" s="206" t="s">
        <v>154</v>
      </c>
      <c r="D104" s="206" t="s">
        <v>131</v>
      </c>
      <c r="E104" s="207" t="s">
        <v>1338</v>
      </c>
      <c r="F104" s="208" t="s">
        <v>1339</v>
      </c>
      <c r="G104" s="209" t="s">
        <v>243</v>
      </c>
      <c r="H104" s="210">
        <v>4.5</v>
      </c>
      <c r="I104" s="211"/>
      <c r="J104" s="212">
        <f>ROUND(I104*H104,2)</f>
        <v>0</v>
      </c>
      <c r="K104" s="208" t="s">
        <v>195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0.0086800000000000002</v>
      </c>
      <c r="R104" s="215">
        <f>Q104*H104</f>
        <v>0.039059999999999998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145</v>
      </c>
      <c r="AT104" s="217" t="s">
        <v>131</v>
      </c>
      <c r="AU104" s="217" t="s">
        <v>79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145</v>
      </c>
      <c r="BM104" s="217" t="s">
        <v>1340</v>
      </c>
    </row>
    <row r="105" s="2" customFormat="1">
      <c r="A105" s="40"/>
      <c r="B105" s="41"/>
      <c r="C105" s="42"/>
      <c r="D105" s="228" t="s">
        <v>197</v>
      </c>
      <c r="E105" s="42"/>
      <c r="F105" s="229" t="s">
        <v>1341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197</v>
      </c>
      <c r="AU105" s="19" t="s">
        <v>79</v>
      </c>
    </row>
    <row r="106" s="14" customFormat="1">
      <c r="A106" s="14"/>
      <c r="B106" s="240"/>
      <c r="C106" s="241"/>
      <c r="D106" s="219" t="s">
        <v>224</v>
      </c>
      <c r="E106" s="242" t="s">
        <v>19</v>
      </c>
      <c r="F106" s="243" t="s">
        <v>1342</v>
      </c>
      <c r="G106" s="241"/>
      <c r="H106" s="244">
        <v>4.5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224</v>
      </c>
      <c r="AU106" s="250" t="s">
        <v>79</v>
      </c>
      <c r="AV106" s="14" t="s">
        <v>79</v>
      </c>
      <c r="AW106" s="14" t="s">
        <v>31</v>
      </c>
      <c r="AX106" s="14" t="s">
        <v>77</v>
      </c>
      <c r="AY106" s="250" t="s">
        <v>128</v>
      </c>
    </row>
    <row r="107" s="2" customFormat="1" ht="16.5" customHeight="1">
      <c r="A107" s="40"/>
      <c r="B107" s="41"/>
      <c r="C107" s="206" t="s">
        <v>159</v>
      </c>
      <c r="D107" s="206" t="s">
        <v>131</v>
      </c>
      <c r="E107" s="207" t="s">
        <v>1343</v>
      </c>
      <c r="F107" s="208" t="s">
        <v>1344</v>
      </c>
      <c r="G107" s="209" t="s">
        <v>243</v>
      </c>
      <c r="H107" s="210">
        <v>1.5</v>
      </c>
      <c r="I107" s="211"/>
      <c r="J107" s="212">
        <f>ROUND(I107*H107,2)</f>
        <v>0</v>
      </c>
      <c r="K107" s="208" t="s">
        <v>195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0.10775</v>
      </c>
      <c r="R107" s="215">
        <f>Q107*H107</f>
        <v>0.16162499999999999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145</v>
      </c>
      <c r="AT107" s="217" t="s">
        <v>131</v>
      </c>
      <c r="AU107" s="217" t="s">
        <v>79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145</v>
      </c>
      <c r="BM107" s="217" t="s">
        <v>1345</v>
      </c>
    </row>
    <row r="108" s="2" customFormat="1">
      <c r="A108" s="40"/>
      <c r="B108" s="41"/>
      <c r="C108" s="42"/>
      <c r="D108" s="228" t="s">
        <v>197</v>
      </c>
      <c r="E108" s="42"/>
      <c r="F108" s="229" t="s">
        <v>1346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197</v>
      </c>
      <c r="AU108" s="19" t="s">
        <v>79</v>
      </c>
    </row>
    <row r="109" s="14" customFormat="1">
      <c r="A109" s="14"/>
      <c r="B109" s="240"/>
      <c r="C109" s="241"/>
      <c r="D109" s="219" t="s">
        <v>224</v>
      </c>
      <c r="E109" s="242" t="s">
        <v>19</v>
      </c>
      <c r="F109" s="243" t="s">
        <v>1347</v>
      </c>
      <c r="G109" s="241"/>
      <c r="H109" s="244">
        <v>1.5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224</v>
      </c>
      <c r="AU109" s="250" t="s">
        <v>79</v>
      </c>
      <c r="AV109" s="14" t="s">
        <v>79</v>
      </c>
      <c r="AW109" s="14" t="s">
        <v>31</v>
      </c>
      <c r="AX109" s="14" t="s">
        <v>77</v>
      </c>
      <c r="AY109" s="250" t="s">
        <v>128</v>
      </c>
    </row>
    <row r="110" s="2" customFormat="1" ht="24.15" customHeight="1">
      <c r="A110" s="40"/>
      <c r="B110" s="41"/>
      <c r="C110" s="206" t="s">
        <v>163</v>
      </c>
      <c r="D110" s="206" t="s">
        <v>131</v>
      </c>
      <c r="E110" s="207" t="s">
        <v>1348</v>
      </c>
      <c r="F110" s="208" t="s">
        <v>1349</v>
      </c>
      <c r="G110" s="209" t="s">
        <v>253</v>
      </c>
      <c r="H110" s="210">
        <v>579.88199999999995</v>
      </c>
      <c r="I110" s="211"/>
      <c r="J110" s="212">
        <f>ROUND(I110*H110,2)</f>
        <v>0</v>
      </c>
      <c r="K110" s="208" t="s">
        <v>195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145</v>
      </c>
      <c r="AT110" s="217" t="s">
        <v>131</v>
      </c>
      <c r="AU110" s="217" t="s">
        <v>79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145</v>
      </c>
      <c r="BM110" s="217" t="s">
        <v>1350</v>
      </c>
    </row>
    <row r="111" s="2" customFormat="1">
      <c r="A111" s="40"/>
      <c r="B111" s="41"/>
      <c r="C111" s="42"/>
      <c r="D111" s="228" t="s">
        <v>197</v>
      </c>
      <c r="E111" s="42"/>
      <c r="F111" s="229" t="s">
        <v>1351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197</v>
      </c>
      <c r="AU111" s="19" t="s">
        <v>79</v>
      </c>
    </row>
    <row r="112" s="13" customFormat="1">
      <c r="A112" s="13"/>
      <c r="B112" s="230"/>
      <c r="C112" s="231"/>
      <c r="D112" s="219" t="s">
        <v>224</v>
      </c>
      <c r="E112" s="232" t="s">
        <v>19</v>
      </c>
      <c r="F112" s="233" t="s">
        <v>1352</v>
      </c>
      <c r="G112" s="231"/>
      <c r="H112" s="232" t="s">
        <v>19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224</v>
      </c>
      <c r="AU112" s="239" t="s">
        <v>79</v>
      </c>
      <c r="AV112" s="13" t="s">
        <v>77</v>
      </c>
      <c r="AW112" s="13" t="s">
        <v>31</v>
      </c>
      <c r="AX112" s="13" t="s">
        <v>69</v>
      </c>
      <c r="AY112" s="239" t="s">
        <v>128</v>
      </c>
    </row>
    <row r="113" s="13" customFormat="1">
      <c r="A113" s="13"/>
      <c r="B113" s="230"/>
      <c r="C113" s="231"/>
      <c r="D113" s="219" t="s">
        <v>224</v>
      </c>
      <c r="E113" s="232" t="s">
        <v>19</v>
      </c>
      <c r="F113" s="233" t="s">
        <v>1353</v>
      </c>
      <c r="G113" s="231"/>
      <c r="H113" s="232" t="s">
        <v>19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224</v>
      </c>
      <c r="AU113" s="239" t="s">
        <v>79</v>
      </c>
      <c r="AV113" s="13" t="s">
        <v>77</v>
      </c>
      <c r="AW113" s="13" t="s">
        <v>31</v>
      </c>
      <c r="AX113" s="13" t="s">
        <v>69</v>
      </c>
      <c r="AY113" s="239" t="s">
        <v>128</v>
      </c>
    </row>
    <row r="114" s="14" customFormat="1">
      <c r="A114" s="14"/>
      <c r="B114" s="240"/>
      <c r="C114" s="241"/>
      <c r="D114" s="219" t="s">
        <v>224</v>
      </c>
      <c r="E114" s="242" t="s">
        <v>19</v>
      </c>
      <c r="F114" s="243" t="s">
        <v>1354</v>
      </c>
      <c r="G114" s="241"/>
      <c r="H114" s="244">
        <v>239.554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224</v>
      </c>
      <c r="AU114" s="250" t="s">
        <v>79</v>
      </c>
      <c r="AV114" s="14" t="s">
        <v>79</v>
      </c>
      <c r="AW114" s="14" t="s">
        <v>31</v>
      </c>
      <c r="AX114" s="14" t="s">
        <v>69</v>
      </c>
      <c r="AY114" s="250" t="s">
        <v>128</v>
      </c>
    </row>
    <row r="115" s="13" customFormat="1">
      <c r="A115" s="13"/>
      <c r="B115" s="230"/>
      <c r="C115" s="231"/>
      <c r="D115" s="219" t="s">
        <v>224</v>
      </c>
      <c r="E115" s="232" t="s">
        <v>19</v>
      </c>
      <c r="F115" s="233" t="s">
        <v>1355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224</v>
      </c>
      <c r="AU115" s="239" t="s">
        <v>79</v>
      </c>
      <c r="AV115" s="13" t="s">
        <v>77</v>
      </c>
      <c r="AW115" s="13" t="s">
        <v>31</v>
      </c>
      <c r="AX115" s="13" t="s">
        <v>69</v>
      </c>
      <c r="AY115" s="239" t="s">
        <v>128</v>
      </c>
    </row>
    <row r="116" s="14" customFormat="1">
      <c r="A116" s="14"/>
      <c r="B116" s="240"/>
      <c r="C116" s="241"/>
      <c r="D116" s="219" t="s">
        <v>224</v>
      </c>
      <c r="E116" s="242" t="s">
        <v>19</v>
      </c>
      <c r="F116" s="243" t="s">
        <v>1356</v>
      </c>
      <c r="G116" s="241"/>
      <c r="H116" s="244">
        <v>201.488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224</v>
      </c>
      <c r="AU116" s="250" t="s">
        <v>79</v>
      </c>
      <c r="AV116" s="14" t="s">
        <v>79</v>
      </c>
      <c r="AW116" s="14" t="s">
        <v>31</v>
      </c>
      <c r="AX116" s="14" t="s">
        <v>69</v>
      </c>
      <c r="AY116" s="250" t="s">
        <v>128</v>
      </c>
    </row>
    <row r="117" s="14" customFormat="1">
      <c r="A117" s="14"/>
      <c r="B117" s="240"/>
      <c r="C117" s="241"/>
      <c r="D117" s="219" t="s">
        <v>224</v>
      </c>
      <c r="E117" s="242" t="s">
        <v>19</v>
      </c>
      <c r="F117" s="243" t="s">
        <v>1357</v>
      </c>
      <c r="G117" s="241"/>
      <c r="H117" s="244">
        <v>6.8399999999999999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224</v>
      </c>
      <c r="AU117" s="250" t="s">
        <v>79</v>
      </c>
      <c r="AV117" s="14" t="s">
        <v>79</v>
      </c>
      <c r="AW117" s="14" t="s">
        <v>31</v>
      </c>
      <c r="AX117" s="14" t="s">
        <v>69</v>
      </c>
      <c r="AY117" s="250" t="s">
        <v>128</v>
      </c>
    </row>
    <row r="118" s="13" customFormat="1">
      <c r="A118" s="13"/>
      <c r="B118" s="230"/>
      <c r="C118" s="231"/>
      <c r="D118" s="219" t="s">
        <v>224</v>
      </c>
      <c r="E118" s="232" t="s">
        <v>19</v>
      </c>
      <c r="F118" s="233" t="s">
        <v>1358</v>
      </c>
      <c r="G118" s="231"/>
      <c r="H118" s="232" t="s">
        <v>19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224</v>
      </c>
      <c r="AU118" s="239" t="s">
        <v>79</v>
      </c>
      <c r="AV118" s="13" t="s">
        <v>77</v>
      </c>
      <c r="AW118" s="13" t="s">
        <v>31</v>
      </c>
      <c r="AX118" s="13" t="s">
        <v>69</v>
      </c>
      <c r="AY118" s="239" t="s">
        <v>128</v>
      </c>
    </row>
    <row r="119" s="14" customFormat="1">
      <c r="A119" s="14"/>
      <c r="B119" s="240"/>
      <c r="C119" s="241"/>
      <c r="D119" s="219" t="s">
        <v>224</v>
      </c>
      <c r="E119" s="242" t="s">
        <v>19</v>
      </c>
      <c r="F119" s="243" t="s">
        <v>1359</v>
      </c>
      <c r="G119" s="241"/>
      <c r="H119" s="244">
        <v>132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224</v>
      </c>
      <c r="AU119" s="250" t="s">
        <v>79</v>
      </c>
      <c r="AV119" s="14" t="s">
        <v>79</v>
      </c>
      <c r="AW119" s="14" t="s">
        <v>31</v>
      </c>
      <c r="AX119" s="14" t="s">
        <v>69</v>
      </c>
      <c r="AY119" s="250" t="s">
        <v>128</v>
      </c>
    </row>
    <row r="120" s="15" customFormat="1">
      <c r="A120" s="15"/>
      <c r="B120" s="261"/>
      <c r="C120" s="262"/>
      <c r="D120" s="219" t="s">
        <v>224</v>
      </c>
      <c r="E120" s="263" t="s">
        <v>19</v>
      </c>
      <c r="F120" s="264" t="s">
        <v>473</v>
      </c>
      <c r="G120" s="262"/>
      <c r="H120" s="265">
        <v>579.88200000000006</v>
      </c>
      <c r="I120" s="266"/>
      <c r="J120" s="262"/>
      <c r="K120" s="262"/>
      <c r="L120" s="267"/>
      <c r="M120" s="268"/>
      <c r="N120" s="269"/>
      <c r="O120" s="269"/>
      <c r="P120" s="269"/>
      <c r="Q120" s="269"/>
      <c r="R120" s="269"/>
      <c r="S120" s="269"/>
      <c r="T120" s="270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1" t="s">
        <v>224</v>
      </c>
      <c r="AU120" s="271" t="s">
        <v>79</v>
      </c>
      <c r="AV120" s="15" t="s">
        <v>145</v>
      </c>
      <c r="AW120" s="15" t="s">
        <v>31</v>
      </c>
      <c r="AX120" s="15" t="s">
        <v>77</v>
      </c>
      <c r="AY120" s="271" t="s">
        <v>128</v>
      </c>
    </row>
    <row r="121" s="2" customFormat="1" ht="16.5" customHeight="1">
      <c r="A121" s="40"/>
      <c r="B121" s="41"/>
      <c r="C121" s="206" t="s">
        <v>172</v>
      </c>
      <c r="D121" s="206" t="s">
        <v>131</v>
      </c>
      <c r="E121" s="207" t="s">
        <v>1360</v>
      </c>
      <c r="F121" s="208" t="s">
        <v>1361</v>
      </c>
      <c r="G121" s="209" t="s">
        <v>253</v>
      </c>
      <c r="H121" s="210">
        <v>9</v>
      </c>
      <c r="I121" s="211"/>
      <c r="J121" s="212">
        <f>ROUND(I121*H121,2)</f>
        <v>0</v>
      </c>
      <c r="K121" s="208" t="s">
        <v>195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145</v>
      </c>
      <c r="AT121" s="217" t="s">
        <v>131</v>
      </c>
      <c r="AU121" s="217" t="s">
        <v>79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145</v>
      </c>
      <c r="BM121" s="217" t="s">
        <v>1362</v>
      </c>
    </row>
    <row r="122" s="2" customFormat="1">
      <c r="A122" s="40"/>
      <c r="B122" s="41"/>
      <c r="C122" s="42"/>
      <c r="D122" s="228" t="s">
        <v>197</v>
      </c>
      <c r="E122" s="42"/>
      <c r="F122" s="229" t="s">
        <v>1363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197</v>
      </c>
      <c r="AU122" s="19" t="s">
        <v>79</v>
      </c>
    </row>
    <row r="123" s="14" customFormat="1">
      <c r="A123" s="14"/>
      <c r="B123" s="240"/>
      <c r="C123" s="241"/>
      <c r="D123" s="219" t="s">
        <v>224</v>
      </c>
      <c r="E123" s="242" t="s">
        <v>19</v>
      </c>
      <c r="F123" s="243" t="s">
        <v>1364</v>
      </c>
      <c r="G123" s="241"/>
      <c r="H123" s="244">
        <v>9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224</v>
      </c>
      <c r="AU123" s="250" t="s">
        <v>79</v>
      </c>
      <c r="AV123" s="14" t="s">
        <v>79</v>
      </c>
      <c r="AW123" s="14" t="s">
        <v>31</v>
      </c>
      <c r="AX123" s="14" t="s">
        <v>77</v>
      </c>
      <c r="AY123" s="250" t="s">
        <v>128</v>
      </c>
    </row>
    <row r="124" s="2" customFormat="1" ht="16.5" customHeight="1">
      <c r="A124" s="40"/>
      <c r="B124" s="41"/>
      <c r="C124" s="206" t="s">
        <v>176</v>
      </c>
      <c r="D124" s="206" t="s">
        <v>131</v>
      </c>
      <c r="E124" s="207" t="s">
        <v>1365</v>
      </c>
      <c r="F124" s="208" t="s">
        <v>1366</v>
      </c>
      <c r="G124" s="209" t="s">
        <v>209</v>
      </c>
      <c r="H124" s="210">
        <v>951.41300000000001</v>
      </c>
      <c r="I124" s="211"/>
      <c r="J124" s="212">
        <f>ROUND(I124*H124,2)</f>
        <v>0</v>
      </c>
      <c r="K124" s="208" t="s">
        <v>195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0.00084999999999999995</v>
      </c>
      <c r="R124" s="215">
        <f>Q124*H124</f>
        <v>0.80870104999999992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145</v>
      </c>
      <c r="AT124" s="217" t="s">
        <v>131</v>
      </c>
      <c r="AU124" s="217" t="s">
        <v>79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145</v>
      </c>
      <c r="BM124" s="217" t="s">
        <v>1367</v>
      </c>
    </row>
    <row r="125" s="2" customFormat="1">
      <c r="A125" s="40"/>
      <c r="B125" s="41"/>
      <c r="C125" s="42"/>
      <c r="D125" s="228" t="s">
        <v>197</v>
      </c>
      <c r="E125" s="42"/>
      <c r="F125" s="229" t="s">
        <v>1368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197</v>
      </c>
      <c r="AU125" s="19" t="s">
        <v>79</v>
      </c>
    </row>
    <row r="126" s="14" customFormat="1">
      <c r="A126" s="14"/>
      <c r="B126" s="240"/>
      <c r="C126" s="241"/>
      <c r="D126" s="219" t="s">
        <v>224</v>
      </c>
      <c r="E126" s="242" t="s">
        <v>19</v>
      </c>
      <c r="F126" s="243" t="s">
        <v>1369</v>
      </c>
      <c r="G126" s="241"/>
      <c r="H126" s="244">
        <v>435.553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224</v>
      </c>
      <c r="AU126" s="250" t="s">
        <v>79</v>
      </c>
      <c r="AV126" s="14" t="s">
        <v>79</v>
      </c>
      <c r="AW126" s="14" t="s">
        <v>31</v>
      </c>
      <c r="AX126" s="14" t="s">
        <v>69</v>
      </c>
      <c r="AY126" s="250" t="s">
        <v>128</v>
      </c>
    </row>
    <row r="127" s="14" customFormat="1">
      <c r="A127" s="14"/>
      <c r="B127" s="240"/>
      <c r="C127" s="241"/>
      <c r="D127" s="219" t="s">
        <v>224</v>
      </c>
      <c r="E127" s="242" t="s">
        <v>19</v>
      </c>
      <c r="F127" s="243" t="s">
        <v>1370</v>
      </c>
      <c r="G127" s="241"/>
      <c r="H127" s="244">
        <v>251.86000000000001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224</v>
      </c>
      <c r="AU127" s="250" t="s">
        <v>79</v>
      </c>
      <c r="AV127" s="14" t="s">
        <v>79</v>
      </c>
      <c r="AW127" s="14" t="s">
        <v>31</v>
      </c>
      <c r="AX127" s="14" t="s">
        <v>69</v>
      </c>
      <c r="AY127" s="250" t="s">
        <v>128</v>
      </c>
    </row>
    <row r="128" s="14" customFormat="1">
      <c r="A128" s="14"/>
      <c r="B128" s="240"/>
      <c r="C128" s="241"/>
      <c r="D128" s="219" t="s">
        <v>224</v>
      </c>
      <c r="E128" s="242" t="s">
        <v>19</v>
      </c>
      <c r="F128" s="243" t="s">
        <v>1371</v>
      </c>
      <c r="G128" s="241"/>
      <c r="H128" s="244">
        <v>264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224</v>
      </c>
      <c r="AU128" s="250" t="s">
        <v>79</v>
      </c>
      <c r="AV128" s="14" t="s">
        <v>79</v>
      </c>
      <c r="AW128" s="14" t="s">
        <v>31</v>
      </c>
      <c r="AX128" s="14" t="s">
        <v>69</v>
      </c>
      <c r="AY128" s="250" t="s">
        <v>128</v>
      </c>
    </row>
    <row r="129" s="15" customFormat="1">
      <c r="A129" s="15"/>
      <c r="B129" s="261"/>
      <c r="C129" s="262"/>
      <c r="D129" s="219" t="s">
        <v>224</v>
      </c>
      <c r="E129" s="263" t="s">
        <v>19</v>
      </c>
      <c r="F129" s="264" t="s">
        <v>473</v>
      </c>
      <c r="G129" s="262"/>
      <c r="H129" s="265">
        <v>951.41300000000001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224</v>
      </c>
      <c r="AU129" s="271" t="s">
        <v>79</v>
      </c>
      <c r="AV129" s="15" t="s">
        <v>145</v>
      </c>
      <c r="AW129" s="15" t="s">
        <v>31</v>
      </c>
      <c r="AX129" s="15" t="s">
        <v>77</v>
      </c>
      <c r="AY129" s="271" t="s">
        <v>128</v>
      </c>
    </row>
    <row r="130" s="2" customFormat="1" ht="24.15" customHeight="1">
      <c r="A130" s="40"/>
      <c r="B130" s="41"/>
      <c r="C130" s="206" t="s">
        <v>246</v>
      </c>
      <c r="D130" s="206" t="s">
        <v>131</v>
      </c>
      <c r="E130" s="207" t="s">
        <v>1372</v>
      </c>
      <c r="F130" s="208" t="s">
        <v>1373</v>
      </c>
      <c r="G130" s="209" t="s">
        <v>209</v>
      </c>
      <c r="H130" s="210">
        <v>951.41300000000001</v>
      </c>
      <c r="I130" s="211"/>
      <c r="J130" s="212">
        <f>ROUND(I130*H130,2)</f>
        <v>0</v>
      </c>
      <c r="K130" s="208" t="s">
        <v>195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145</v>
      </c>
      <c r="AT130" s="217" t="s">
        <v>131</v>
      </c>
      <c r="AU130" s="217" t="s">
        <v>79</v>
      </c>
      <c r="AY130" s="19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145</v>
      </c>
      <c r="BM130" s="217" t="s">
        <v>1374</v>
      </c>
    </row>
    <row r="131" s="2" customFormat="1">
      <c r="A131" s="40"/>
      <c r="B131" s="41"/>
      <c r="C131" s="42"/>
      <c r="D131" s="228" t="s">
        <v>197</v>
      </c>
      <c r="E131" s="42"/>
      <c r="F131" s="229" t="s">
        <v>1375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197</v>
      </c>
      <c r="AU131" s="19" t="s">
        <v>79</v>
      </c>
    </row>
    <row r="132" s="14" customFormat="1">
      <c r="A132" s="14"/>
      <c r="B132" s="240"/>
      <c r="C132" s="241"/>
      <c r="D132" s="219" t="s">
        <v>224</v>
      </c>
      <c r="E132" s="242" t="s">
        <v>19</v>
      </c>
      <c r="F132" s="243" t="s">
        <v>1376</v>
      </c>
      <c r="G132" s="241"/>
      <c r="H132" s="244">
        <v>951.41300000000001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224</v>
      </c>
      <c r="AU132" s="250" t="s">
        <v>79</v>
      </c>
      <c r="AV132" s="14" t="s">
        <v>79</v>
      </c>
      <c r="AW132" s="14" t="s">
        <v>31</v>
      </c>
      <c r="AX132" s="14" t="s">
        <v>77</v>
      </c>
      <c r="AY132" s="250" t="s">
        <v>128</v>
      </c>
    </row>
    <row r="133" s="2" customFormat="1" ht="16.5" customHeight="1">
      <c r="A133" s="40"/>
      <c r="B133" s="41"/>
      <c r="C133" s="206" t="s">
        <v>8</v>
      </c>
      <c r="D133" s="206" t="s">
        <v>131</v>
      </c>
      <c r="E133" s="207" t="s">
        <v>294</v>
      </c>
      <c r="F133" s="208" t="s">
        <v>1377</v>
      </c>
      <c r="G133" s="209" t="s">
        <v>253</v>
      </c>
      <c r="H133" s="210">
        <v>346.80000000000001</v>
      </c>
      <c r="I133" s="211"/>
      <c r="J133" s="212">
        <f>ROUND(I133*H133,2)</f>
        <v>0</v>
      </c>
      <c r="K133" s="208" t="s">
        <v>195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145</v>
      </c>
      <c r="AT133" s="217" t="s">
        <v>131</v>
      </c>
      <c r="AU133" s="217" t="s">
        <v>79</v>
      </c>
      <c r="AY133" s="19" t="s">
        <v>128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145</v>
      </c>
      <c r="BM133" s="217" t="s">
        <v>1378</v>
      </c>
    </row>
    <row r="134" s="2" customFormat="1">
      <c r="A134" s="40"/>
      <c r="B134" s="41"/>
      <c r="C134" s="42"/>
      <c r="D134" s="228" t="s">
        <v>197</v>
      </c>
      <c r="E134" s="42"/>
      <c r="F134" s="229" t="s">
        <v>297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197</v>
      </c>
      <c r="AU134" s="19" t="s">
        <v>79</v>
      </c>
    </row>
    <row r="135" s="13" customFormat="1">
      <c r="A135" s="13"/>
      <c r="B135" s="230"/>
      <c r="C135" s="231"/>
      <c r="D135" s="219" t="s">
        <v>224</v>
      </c>
      <c r="E135" s="232" t="s">
        <v>19</v>
      </c>
      <c r="F135" s="233" t="s">
        <v>1379</v>
      </c>
      <c r="G135" s="231"/>
      <c r="H135" s="232" t="s">
        <v>19</v>
      </c>
      <c r="I135" s="234"/>
      <c r="J135" s="231"/>
      <c r="K135" s="231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224</v>
      </c>
      <c r="AU135" s="239" t="s">
        <v>79</v>
      </c>
      <c r="AV135" s="13" t="s">
        <v>77</v>
      </c>
      <c r="AW135" s="13" t="s">
        <v>31</v>
      </c>
      <c r="AX135" s="13" t="s">
        <v>69</v>
      </c>
      <c r="AY135" s="239" t="s">
        <v>128</v>
      </c>
    </row>
    <row r="136" s="14" customFormat="1">
      <c r="A136" s="14"/>
      <c r="B136" s="240"/>
      <c r="C136" s="241"/>
      <c r="D136" s="219" t="s">
        <v>224</v>
      </c>
      <c r="E136" s="242" t="s">
        <v>19</v>
      </c>
      <c r="F136" s="243" t="s">
        <v>1380</v>
      </c>
      <c r="G136" s="241"/>
      <c r="H136" s="244">
        <v>346.80000000000001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224</v>
      </c>
      <c r="AU136" s="250" t="s">
        <v>79</v>
      </c>
      <c r="AV136" s="14" t="s">
        <v>79</v>
      </c>
      <c r="AW136" s="14" t="s">
        <v>31</v>
      </c>
      <c r="AX136" s="14" t="s">
        <v>77</v>
      </c>
      <c r="AY136" s="250" t="s">
        <v>128</v>
      </c>
    </row>
    <row r="137" s="2" customFormat="1" ht="24.15" customHeight="1">
      <c r="A137" s="40"/>
      <c r="B137" s="41"/>
      <c r="C137" s="206" t="s">
        <v>257</v>
      </c>
      <c r="D137" s="206" t="s">
        <v>131</v>
      </c>
      <c r="E137" s="207" t="s">
        <v>299</v>
      </c>
      <c r="F137" s="208" t="s">
        <v>1381</v>
      </c>
      <c r="G137" s="209" t="s">
        <v>253</v>
      </c>
      <c r="H137" s="210">
        <v>5202</v>
      </c>
      <c r="I137" s="211"/>
      <c r="J137" s="212">
        <f>ROUND(I137*H137,2)</f>
        <v>0</v>
      </c>
      <c r="K137" s="208" t="s">
        <v>195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145</v>
      </c>
      <c r="AT137" s="217" t="s">
        <v>131</v>
      </c>
      <c r="AU137" s="217" t="s">
        <v>79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145</v>
      </c>
      <c r="BM137" s="217" t="s">
        <v>1382</v>
      </c>
    </row>
    <row r="138" s="2" customFormat="1">
      <c r="A138" s="40"/>
      <c r="B138" s="41"/>
      <c r="C138" s="42"/>
      <c r="D138" s="228" t="s">
        <v>197</v>
      </c>
      <c r="E138" s="42"/>
      <c r="F138" s="229" t="s">
        <v>302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197</v>
      </c>
      <c r="AU138" s="19" t="s">
        <v>79</v>
      </c>
    </row>
    <row r="139" s="13" customFormat="1">
      <c r="A139" s="13"/>
      <c r="B139" s="230"/>
      <c r="C139" s="231"/>
      <c r="D139" s="219" t="s">
        <v>224</v>
      </c>
      <c r="E139" s="232" t="s">
        <v>19</v>
      </c>
      <c r="F139" s="233" t="s">
        <v>1383</v>
      </c>
      <c r="G139" s="231"/>
      <c r="H139" s="232" t="s">
        <v>19</v>
      </c>
      <c r="I139" s="234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224</v>
      </c>
      <c r="AU139" s="239" t="s">
        <v>79</v>
      </c>
      <c r="AV139" s="13" t="s">
        <v>77</v>
      </c>
      <c r="AW139" s="13" t="s">
        <v>31</v>
      </c>
      <c r="AX139" s="13" t="s">
        <v>69</v>
      </c>
      <c r="AY139" s="239" t="s">
        <v>128</v>
      </c>
    </row>
    <row r="140" s="14" customFormat="1">
      <c r="A140" s="14"/>
      <c r="B140" s="240"/>
      <c r="C140" s="241"/>
      <c r="D140" s="219" t="s">
        <v>224</v>
      </c>
      <c r="E140" s="242" t="s">
        <v>19</v>
      </c>
      <c r="F140" s="243" t="s">
        <v>1384</v>
      </c>
      <c r="G140" s="241"/>
      <c r="H140" s="244">
        <v>5202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224</v>
      </c>
      <c r="AU140" s="250" t="s">
        <v>79</v>
      </c>
      <c r="AV140" s="14" t="s">
        <v>79</v>
      </c>
      <c r="AW140" s="14" t="s">
        <v>31</v>
      </c>
      <c r="AX140" s="14" t="s">
        <v>77</v>
      </c>
      <c r="AY140" s="250" t="s">
        <v>128</v>
      </c>
    </row>
    <row r="141" s="2" customFormat="1" ht="16.5" customHeight="1">
      <c r="A141" s="40"/>
      <c r="B141" s="41"/>
      <c r="C141" s="206" t="s">
        <v>262</v>
      </c>
      <c r="D141" s="206" t="s">
        <v>131</v>
      </c>
      <c r="E141" s="207" t="s">
        <v>1385</v>
      </c>
      <c r="F141" s="208" t="s">
        <v>1386</v>
      </c>
      <c r="G141" s="209" t="s">
        <v>313</v>
      </c>
      <c r="H141" s="210">
        <v>554.88</v>
      </c>
      <c r="I141" s="211"/>
      <c r="J141" s="212">
        <f>ROUND(I141*H141,2)</f>
        <v>0</v>
      </c>
      <c r="K141" s="208" t="s">
        <v>195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145</v>
      </c>
      <c r="AT141" s="217" t="s">
        <v>131</v>
      </c>
      <c r="AU141" s="217" t="s">
        <v>79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145</v>
      </c>
      <c r="BM141" s="217" t="s">
        <v>1387</v>
      </c>
    </row>
    <row r="142" s="2" customFormat="1">
      <c r="A142" s="40"/>
      <c r="B142" s="41"/>
      <c r="C142" s="42"/>
      <c r="D142" s="228" t="s">
        <v>197</v>
      </c>
      <c r="E142" s="42"/>
      <c r="F142" s="229" t="s">
        <v>1388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197</v>
      </c>
      <c r="AU142" s="19" t="s">
        <v>79</v>
      </c>
    </row>
    <row r="143" s="14" customFormat="1">
      <c r="A143" s="14"/>
      <c r="B143" s="240"/>
      <c r="C143" s="241"/>
      <c r="D143" s="219" t="s">
        <v>224</v>
      </c>
      <c r="E143" s="242" t="s">
        <v>19</v>
      </c>
      <c r="F143" s="243" t="s">
        <v>1389</v>
      </c>
      <c r="G143" s="241"/>
      <c r="H143" s="244">
        <v>554.88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224</v>
      </c>
      <c r="AU143" s="250" t="s">
        <v>79</v>
      </c>
      <c r="AV143" s="14" t="s">
        <v>79</v>
      </c>
      <c r="AW143" s="14" t="s">
        <v>31</v>
      </c>
      <c r="AX143" s="14" t="s">
        <v>77</v>
      </c>
      <c r="AY143" s="250" t="s">
        <v>128</v>
      </c>
    </row>
    <row r="144" s="2" customFormat="1" ht="16.5" customHeight="1">
      <c r="A144" s="40"/>
      <c r="B144" s="41"/>
      <c r="C144" s="206" t="s">
        <v>267</v>
      </c>
      <c r="D144" s="206" t="s">
        <v>131</v>
      </c>
      <c r="E144" s="207" t="s">
        <v>305</v>
      </c>
      <c r="F144" s="208" t="s">
        <v>1390</v>
      </c>
      <c r="G144" s="209" t="s">
        <v>253</v>
      </c>
      <c r="H144" s="210">
        <v>464.26900000000001</v>
      </c>
      <c r="I144" s="211"/>
      <c r="J144" s="212">
        <f>ROUND(I144*H144,2)</f>
        <v>0</v>
      </c>
      <c r="K144" s="208" t="s">
        <v>195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145</v>
      </c>
      <c r="AT144" s="217" t="s">
        <v>131</v>
      </c>
      <c r="AU144" s="217" t="s">
        <v>79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145</v>
      </c>
      <c r="BM144" s="217" t="s">
        <v>1391</v>
      </c>
    </row>
    <row r="145" s="2" customFormat="1">
      <c r="A145" s="40"/>
      <c r="B145" s="41"/>
      <c r="C145" s="42"/>
      <c r="D145" s="228" t="s">
        <v>197</v>
      </c>
      <c r="E145" s="42"/>
      <c r="F145" s="229" t="s">
        <v>308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197</v>
      </c>
      <c r="AU145" s="19" t="s">
        <v>79</v>
      </c>
    </row>
    <row r="146" s="14" customFormat="1">
      <c r="A146" s="14"/>
      <c r="B146" s="240"/>
      <c r="C146" s="241"/>
      <c r="D146" s="219" t="s">
        <v>224</v>
      </c>
      <c r="E146" s="242" t="s">
        <v>19</v>
      </c>
      <c r="F146" s="243" t="s">
        <v>1392</v>
      </c>
      <c r="G146" s="241"/>
      <c r="H146" s="244">
        <v>578.88199999999995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224</v>
      </c>
      <c r="AU146" s="250" t="s">
        <v>79</v>
      </c>
      <c r="AV146" s="14" t="s">
        <v>79</v>
      </c>
      <c r="AW146" s="14" t="s">
        <v>31</v>
      </c>
      <c r="AX146" s="14" t="s">
        <v>69</v>
      </c>
      <c r="AY146" s="250" t="s">
        <v>128</v>
      </c>
    </row>
    <row r="147" s="13" customFormat="1">
      <c r="A147" s="13"/>
      <c r="B147" s="230"/>
      <c r="C147" s="231"/>
      <c r="D147" s="219" t="s">
        <v>224</v>
      </c>
      <c r="E147" s="232" t="s">
        <v>19</v>
      </c>
      <c r="F147" s="233" t="s">
        <v>1393</v>
      </c>
      <c r="G147" s="231"/>
      <c r="H147" s="232" t="s">
        <v>19</v>
      </c>
      <c r="I147" s="234"/>
      <c r="J147" s="231"/>
      <c r="K147" s="231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224</v>
      </c>
      <c r="AU147" s="239" t="s">
        <v>79</v>
      </c>
      <c r="AV147" s="13" t="s">
        <v>77</v>
      </c>
      <c r="AW147" s="13" t="s">
        <v>31</v>
      </c>
      <c r="AX147" s="13" t="s">
        <v>69</v>
      </c>
      <c r="AY147" s="239" t="s">
        <v>128</v>
      </c>
    </row>
    <row r="148" s="14" customFormat="1">
      <c r="A148" s="14"/>
      <c r="B148" s="240"/>
      <c r="C148" s="241"/>
      <c r="D148" s="219" t="s">
        <v>224</v>
      </c>
      <c r="E148" s="242" t="s">
        <v>19</v>
      </c>
      <c r="F148" s="243" t="s">
        <v>1394</v>
      </c>
      <c r="G148" s="241"/>
      <c r="H148" s="244">
        <v>-8.6899999999999995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224</v>
      </c>
      <c r="AU148" s="250" t="s">
        <v>79</v>
      </c>
      <c r="AV148" s="14" t="s">
        <v>79</v>
      </c>
      <c r="AW148" s="14" t="s">
        <v>31</v>
      </c>
      <c r="AX148" s="14" t="s">
        <v>69</v>
      </c>
      <c r="AY148" s="250" t="s">
        <v>128</v>
      </c>
    </row>
    <row r="149" s="14" customFormat="1">
      <c r="A149" s="14"/>
      <c r="B149" s="240"/>
      <c r="C149" s="241"/>
      <c r="D149" s="219" t="s">
        <v>224</v>
      </c>
      <c r="E149" s="242" t="s">
        <v>19</v>
      </c>
      <c r="F149" s="243" t="s">
        <v>1395</v>
      </c>
      <c r="G149" s="241"/>
      <c r="H149" s="244">
        <v>-11.76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224</v>
      </c>
      <c r="AU149" s="250" t="s">
        <v>79</v>
      </c>
      <c r="AV149" s="14" t="s">
        <v>79</v>
      </c>
      <c r="AW149" s="14" t="s">
        <v>31</v>
      </c>
      <c r="AX149" s="14" t="s">
        <v>69</v>
      </c>
      <c r="AY149" s="250" t="s">
        <v>128</v>
      </c>
    </row>
    <row r="150" s="13" customFormat="1">
      <c r="A150" s="13"/>
      <c r="B150" s="230"/>
      <c r="C150" s="231"/>
      <c r="D150" s="219" t="s">
        <v>224</v>
      </c>
      <c r="E150" s="232" t="s">
        <v>19</v>
      </c>
      <c r="F150" s="233" t="s">
        <v>1396</v>
      </c>
      <c r="G150" s="231"/>
      <c r="H150" s="232" t="s">
        <v>19</v>
      </c>
      <c r="I150" s="234"/>
      <c r="J150" s="231"/>
      <c r="K150" s="231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224</v>
      </c>
      <c r="AU150" s="239" t="s">
        <v>79</v>
      </c>
      <c r="AV150" s="13" t="s">
        <v>77</v>
      </c>
      <c r="AW150" s="13" t="s">
        <v>31</v>
      </c>
      <c r="AX150" s="13" t="s">
        <v>69</v>
      </c>
      <c r="AY150" s="239" t="s">
        <v>128</v>
      </c>
    </row>
    <row r="151" s="14" customFormat="1">
      <c r="A151" s="14"/>
      <c r="B151" s="240"/>
      <c r="C151" s="241"/>
      <c r="D151" s="219" t="s">
        <v>224</v>
      </c>
      <c r="E151" s="242" t="s">
        <v>19</v>
      </c>
      <c r="F151" s="243" t="s">
        <v>1397</v>
      </c>
      <c r="G151" s="241"/>
      <c r="H151" s="244">
        <v>-37.715000000000003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224</v>
      </c>
      <c r="AU151" s="250" t="s">
        <v>79</v>
      </c>
      <c r="AV151" s="14" t="s">
        <v>79</v>
      </c>
      <c r="AW151" s="14" t="s">
        <v>31</v>
      </c>
      <c r="AX151" s="14" t="s">
        <v>69</v>
      </c>
      <c r="AY151" s="250" t="s">
        <v>128</v>
      </c>
    </row>
    <row r="152" s="14" customFormat="1">
      <c r="A152" s="14"/>
      <c r="B152" s="240"/>
      <c r="C152" s="241"/>
      <c r="D152" s="219" t="s">
        <v>224</v>
      </c>
      <c r="E152" s="242" t="s">
        <v>19</v>
      </c>
      <c r="F152" s="243" t="s">
        <v>1398</v>
      </c>
      <c r="G152" s="241"/>
      <c r="H152" s="244">
        <v>-56.448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224</v>
      </c>
      <c r="AU152" s="250" t="s">
        <v>79</v>
      </c>
      <c r="AV152" s="14" t="s">
        <v>79</v>
      </c>
      <c r="AW152" s="14" t="s">
        <v>31</v>
      </c>
      <c r="AX152" s="14" t="s">
        <v>69</v>
      </c>
      <c r="AY152" s="250" t="s">
        <v>128</v>
      </c>
    </row>
    <row r="153" s="15" customFormat="1">
      <c r="A153" s="15"/>
      <c r="B153" s="261"/>
      <c r="C153" s="262"/>
      <c r="D153" s="219" t="s">
        <v>224</v>
      </c>
      <c r="E153" s="263" t="s">
        <v>19</v>
      </c>
      <c r="F153" s="264" t="s">
        <v>473</v>
      </c>
      <c r="G153" s="262"/>
      <c r="H153" s="265">
        <v>464.26899999999989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224</v>
      </c>
      <c r="AU153" s="271" t="s">
        <v>79</v>
      </c>
      <c r="AV153" s="15" t="s">
        <v>145</v>
      </c>
      <c r="AW153" s="15" t="s">
        <v>31</v>
      </c>
      <c r="AX153" s="15" t="s">
        <v>77</v>
      </c>
      <c r="AY153" s="271" t="s">
        <v>128</v>
      </c>
    </row>
    <row r="154" s="13" customFormat="1">
      <c r="A154" s="13"/>
      <c r="B154" s="230"/>
      <c r="C154" s="231"/>
      <c r="D154" s="219" t="s">
        <v>224</v>
      </c>
      <c r="E154" s="232" t="s">
        <v>19</v>
      </c>
      <c r="F154" s="233" t="s">
        <v>1399</v>
      </c>
      <c r="G154" s="231"/>
      <c r="H154" s="232" t="s">
        <v>19</v>
      </c>
      <c r="I154" s="234"/>
      <c r="J154" s="231"/>
      <c r="K154" s="231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224</v>
      </c>
      <c r="AU154" s="239" t="s">
        <v>79</v>
      </c>
      <c r="AV154" s="13" t="s">
        <v>77</v>
      </c>
      <c r="AW154" s="13" t="s">
        <v>31</v>
      </c>
      <c r="AX154" s="13" t="s">
        <v>69</v>
      </c>
      <c r="AY154" s="239" t="s">
        <v>128</v>
      </c>
    </row>
    <row r="155" s="13" customFormat="1">
      <c r="A155" s="13"/>
      <c r="B155" s="230"/>
      <c r="C155" s="231"/>
      <c r="D155" s="219" t="s">
        <v>224</v>
      </c>
      <c r="E155" s="232" t="s">
        <v>19</v>
      </c>
      <c r="F155" s="233" t="s">
        <v>1400</v>
      </c>
      <c r="G155" s="231"/>
      <c r="H155" s="232" t="s">
        <v>19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224</v>
      </c>
      <c r="AU155" s="239" t="s">
        <v>79</v>
      </c>
      <c r="AV155" s="13" t="s">
        <v>77</v>
      </c>
      <c r="AW155" s="13" t="s">
        <v>31</v>
      </c>
      <c r="AX155" s="13" t="s">
        <v>69</v>
      </c>
      <c r="AY155" s="239" t="s">
        <v>128</v>
      </c>
    </row>
    <row r="156" s="2" customFormat="1" ht="16.5" customHeight="1">
      <c r="A156" s="40"/>
      <c r="B156" s="41"/>
      <c r="C156" s="206" t="s">
        <v>226</v>
      </c>
      <c r="D156" s="206" t="s">
        <v>131</v>
      </c>
      <c r="E156" s="207" t="s">
        <v>317</v>
      </c>
      <c r="F156" s="208" t="s">
        <v>1401</v>
      </c>
      <c r="G156" s="209" t="s">
        <v>253</v>
      </c>
      <c r="H156" s="210">
        <v>107.18000000000001</v>
      </c>
      <c r="I156" s="211"/>
      <c r="J156" s="212">
        <f>ROUND(I156*H156,2)</f>
        <v>0</v>
      </c>
      <c r="K156" s="208" t="s">
        <v>195</v>
      </c>
      <c r="L156" s="46"/>
      <c r="M156" s="213" t="s">
        <v>19</v>
      </c>
      <c r="N156" s="214" t="s">
        <v>40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145</v>
      </c>
      <c r="AT156" s="217" t="s">
        <v>131</v>
      </c>
      <c r="AU156" s="217" t="s">
        <v>79</v>
      </c>
      <c r="AY156" s="19" t="s">
        <v>128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77</v>
      </c>
      <c r="BK156" s="218">
        <f>ROUND(I156*H156,2)</f>
        <v>0</v>
      </c>
      <c r="BL156" s="19" t="s">
        <v>145</v>
      </c>
      <c r="BM156" s="217" t="s">
        <v>1402</v>
      </c>
    </row>
    <row r="157" s="2" customFormat="1">
      <c r="A157" s="40"/>
      <c r="B157" s="41"/>
      <c r="C157" s="42"/>
      <c r="D157" s="228" t="s">
        <v>197</v>
      </c>
      <c r="E157" s="42"/>
      <c r="F157" s="229" t="s">
        <v>320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197</v>
      </c>
      <c r="AU157" s="19" t="s">
        <v>79</v>
      </c>
    </row>
    <row r="158" s="13" customFormat="1">
      <c r="A158" s="13"/>
      <c r="B158" s="230"/>
      <c r="C158" s="231"/>
      <c r="D158" s="219" t="s">
        <v>224</v>
      </c>
      <c r="E158" s="232" t="s">
        <v>19</v>
      </c>
      <c r="F158" s="233" t="s">
        <v>1403</v>
      </c>
      <c r="G158" s="231"/>
      <c r="H158" s="232" t="s">
        <v>19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224</v>
      </c>
      <c r="AU158" s="239" t="s">
        <v>79</v>
      </c>
      <c r="AV158" s="13" t="s">
        <v>77</v>
      </c>
      <c r="AW158" s="13" t="s">
        <v>31</v>
      </c>
      <c r="AX158" s="13" t="s">
        <v>69</v>
      </c>
      <c r="AY158" s="239" t="s">
        <v>128</v>
      </c>
    </row>
    <row r="159" s="14" customFormat="1">
      <c r="A159" s="14"/>
      <c r="B159" s="240"/>
      <c r="C159" s="241"/>
      <c r="D159" s="219" t="s">
        <v>224</v>
      </c>
      <c r="E159" s="242" t="s">
        <v>19</v>
      </c>
      <c r="F159" s="243" t="s">
        <v>1404</v>
      </c>
      <c r="G159" s="241"/>
      <c r="H159" s="244">
        <v>52.140000000000001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224</v>
      </c>
      <c r="AU159" s="250" t="s">
        <v>79</v>
      </c>
      <c r="AV159" s="14" t="s">
        <v>79</v>
      </c>
      <c r="AW159" s="14" t="s">
        <v>31</v>
      </c>
      <c r="AX159" s="14" t="s">
        <v>69</v>
      </c>
      <c r="AY159" s="250" t="s">
        <v>128</v>
      </c>
    </row>
    <row r="160" s="14" customFormat="1">
      <c r="A160" s="14"/>
      <c r="B160" s="240"/>
      <c r="C160" s="241"/>
      <c r="D160" s="219" t="s">
        <v>224</v>
      </c>
      <c r="E160" s="242" t="s">
        <v>19</v>
      </c>
      <c r="F160" s="243" t="s">
        <v>1405</v>
      </c>
      <c r="G160" s="241"/>
      <c r="H160" s="244">
        <v>70.560000000000002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224</v>
      </c>
      <c r="AU160" s="250" t="s">
        <v>79</v>
      </c>
      <c r="AV160" s="14" t="s">
        <v>79</v>
      </c>
      <c r="AW160" s="14" t="s">
        <v>31</v>
      </c>
      <c r="AX160" s="14" t="s">
        <v>69</v>
      </c>
      <c r="AY160" s="250" t="s">
        <v>128</v>
      </c>
    </row>
    <row r="161" s="13" customFormat="1">
      <c r="A161" s="13"/>
      <c r="B161" s="230"/>
      <c r="C161" s="231"/>
      <c r="D161" s="219" t="s">
        <v>224</v>
      </c>
      <c r="E161" s="232" t="s">
        <v>19</v>
      </c>
      <c r="F161" s="233" t="s">
        <v>1406</v>
      </c>
      <c r="G161" s="231"/>
      <c r="H161" s="232" t="s">
        <v>19</v>
      </c>
      <c r="I161" s="234"/>
      <c r="J161" s="231"/>
      <c r="K161" s="231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224</v>
      </c>
      <c r="AU161" s="239" t="s">
        <v>79</v>
      </c>
      <c r="AV161" s="13" t="s">
        <v>77</v>
      </c>
      <c r="AW161" s="13" t="s">
        <v>31</v>
      </c>
      <c r="AX161" s="13" t="s">
        <v>69</v>
      </c>
      <c r="AY161" s="239" t="s">
        <v>128</v>
      </c>
    </row>
    <row r="162" s="14" customFormat="1">
      <c r="A162" s="14"/>
      <c r="B162" s="240"/>
      <c r="C162" s="241"/>
      <c r="D162" s="219" t="s">
        <v>224</v>
      </c>
      <c r="E162" s="242" t="s">
        <v>19</v>
      </c>
      <c r="F162" s="243" t="s">
        <v>1407</v>
      </c>
      <c r="G162" s="241"/>
      <c r="H162" s="244">
        <v>-15.52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224</v>
      </c>
      <c r="AU162" s="250" t="s">
        <v>79</v>
      </c>
      <c r="AV162" s="14" t="s">
        <v>79</v>
      </c>
      <c r="AW162" s="14" t="s">
        <v>31</v>
      </c>
      <c r="AX162" s="14" t="s">
        <v>69</v>
      </c>
      <c r="AY162" s="250" t="s">
        <v>128</v>
      </c>
    </row>
    <row r="163" s="15" customFormat="1">
      <c r="A163" s="15"/>
      <c r="B163" s="261"/>
      <c r="C163" s="262"/>
      <c r="D163" s="219" t="s">
        <v>224</v>
      </c>
      <c r="E163" s="263" t="s">
        <v>19</v>
      </c>
      <c r="F163" s="264" t="s">
        <v>473</v>
      </c>
      <c r="G163" s="262"/>
      <c r="H163" s="265">
        <v>107.18000000000001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1" t="s">
        <v>224</v>
      </c>
      <c r="AU163" s="271" t="s">
        <v>79</v>
      </c>
      <c r="AV163" s="15" t="s">
        <v>145</v>
      </c>
      <c r="AW163" s="15" t="s">
        <v>31</v>
      </c>
      <c r="AX163" s="15" t="s">
        <v>77</v>
      </c>
      <c r="AY163" s="271" t="s">
        <v>128</v>
      </c>
    </row>
    <row r="164" s="2" customFormat="1" ht="16.5" customHeight="1">
      <c r="A164" s="40"/>
      <c r="B164" s="41"/>
      <c r="C164" s="251" t="s">
        <v>276</v>
      </c>
      <c r="D164" s="251" t="s">
        <v>310</v>
      </c>
      <c r="E164" s="252" t="s">
        <v>1408</v>
      </c>
      <c r="F164" s="253" t="s">
        <v>1409</v>
      </c>
      <c r="G164" s="254" t="s">
        <v>313</v>
      </c>
      <c r="H164" s="255">
        <v>644.86000000000001</v>
      </c>
      <c r="I164" s="256"/>
      <c r="J164" s="257">
        <f>ROUND(I164*H164,2)</f>
        <v>0</v>
      </c>
      <c r="K164" s="253" t="s">
        <v>195</v>
      </c>
      <c r="L164" s="258"/>
      <c r="M164" s="259" t="s">
        <v>19</v>
      </c>
      <c r="N164" s="260" t="s">
        <v>40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163</v>
      </c>
      <c r="AT164" s="217" t="s">
        <v>310</v>
      </c>
      <c r="AU164" s="217" t="s">
        <v>79</v>
      </c>
      <c r="AY164" s="19" t="s">
        <v>128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145</v>
      </c>
      <c r="BM164" s="217" t="s">
        <v>1410</v>
      </c>
    </row>
    <row r="165" s="14" customFormat="1">
      <c r="A165" s="14"/>
      <c r="B165" s="240"/>
      <c r="C165" s="241"/>
      <c r="D165" s="219" t="s">
        <v>224</v>
      </c>
      <c r="E165" s="242" t="s">
        <v>19</v>
      </c>
      <c r="F165" s="243" t="s">
        <v>1411</v>
      </c>
      <c r="G165" s="241"/>
      <c r="H165" s="244">
        <v>441.18000000000001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224</v>
      </c>
      <c r="AU165" s="250" t="s">
        <v>79</v>
      </c>
      <c r="AV165" s="14" t="s">
        <v>79</v>
      </c>
      <c r="AW165" s="14" t="s">
        <v>31</v>
      </c>
      <c r="AX165" s="14" t="s">
        <v>69</v>
      </c>
      <c r="AY165" s="250" t="s">
        <v>128</v>
      </c>
    </row>
    <row r="166" s="14" customFormat="1">
      <c r="A166" s="14"/>
      <c r="B166" s="240"/>
      <c r="C166" s="241"/>
      <c r="D166" s="219" t="s">
        <v>224</v>
      </c>
      <c r="E166" s="242" t="s">
        <v>19</v>
      </c>
      <c r="F166" s="243" t="s">
        <v>1412</v>
      </c>
      <c r="G166" s="241"/>
      <c r="H166" s="244">
        <v>203.68000000000001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224</v>
      </c>
      <c r="AU166" s="250" t="s">
        <v>79</v>
      </c>
      <c r="AV166" s="14" t="s">
        <v>79</v>
      </c>
      <c r="AW166" s="14" t="s">
        <v>31</v>
      </c>
      <c r="AX166" s="14" t="s">
        <v>69</v>
      </c>
      <c r="AY166" s="250" t="s">
        <v>128</v>
      </c>
    </row>
    <row r="167" s="15" customFormat="1">
      <c r="A167" s="15"/>
      <c r="B167" s="261"/>
      <c r="C167" s="262"/>
      <c r="D167" s="219" t="s">
        <v>224</v>
      </c>
      <c r="E167" s="263" t="s">
        <v>19</v>
      </c>
      <c r="F167" s="264" t="s">
        <v>473</v>
      </c>
      <c r="G167" s="262"/>
      <c r="H167" s="265">
        <v>644.86000000000001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1" t="s">
        <v>224</v>
      </c>
      <c r="AU167" s="271" t="s">
        <v>79</v>
      </c>
      <c r="AV167" s="15" t="s">
        <v>145</v>
      </c>
      <c r="AW167" s="15" t="s">
        <v>31</v>
      </c>
      <c r="AX167" s="15" t="s">
        <v>77</v>
      </c>
      <c r="AY167" s="271" t="s">
        <v>128</v>
      </c>
    </row>
    <row r="168" s="12" customFormat="1" ht="22.8" customHeight="1">
      <c r="A168" s="12"/>
      <c r="B168" s="190"/>
      <c r="C168" s="191"/>
      <c r="D168" s="192" t="s">
        <v>68</v>
      </c>
      <c r="E168" s="204" t="s">
        <v>145</v>
      </c>
      <c r="F168" s="204" t="s">
        <v>342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SUM(P169:P186)</f>
        <v>0</v>
      </c>
      <c r="Q168" s="198"/>
      <c r="R168" s="199">
        <f>SUM(R169:R186)</f>
        <v>0</v>
      </c>
      <c r="S168" s="198"/>
      <c r="T168" s="200">
        <f>SUM(T169:T186)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77</v>
      </c>
      <c r="AT168" s="202" t="s">
        <v>68</v>
      </c>
      <c r="AU168" s="202" t="s">
        <v>77</v>
      </c>
      <c r="AY168" s="201" t="s">
        <v>128</v>
      </c>
      <c r="BK168" s="203">
        <f>SUM(BK169:BK186)</f>
        <v>0</v>
      </c>
    </row>
    <row r="169" s="2" customFormat="1" ht="16.5" customHeight="1">
      <c r="A169" s="40"/>
      <c r="B169" s="41"/>
      <c r="C169" s="206" t="s">
        <v>282</v>
      </c>
      <c r="D169" s="206" t="s">
        <v>131</v>
      </c>
      <c r="E169" s="207" t="s">
        <v>1413</v>
      </c>
      <c r="F169" s="208" t="s">
        <v>1414</v>
      </c>
      <c r="G169" s="209" t="s">
        <v>253</v>
      </c>
      <c r="H169" s="210">
        <v>33.060000000000002</v>
      </c>
      <c r="I169" s="211"/>
      <c r="J169" s="212">
        <f>ROUND(I169*H169,2)</f>
        <v>0</v>
      </c>
      <c r="K169" s="208" t="s">
        <v>195</v>
      </c>
      <c r="L169" s="46"/>
      <c r="M169" s="213" t="s">
        <v>19</v>
      </c>
      <c r="N169" s="214" t="s">
        <v>40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145</v>
      </c>
      <c r="AT169" s="217" t="s">
        <v>131</v>
      </c>
      <c r="AU169" s="217" t="s">
        <v>79</v>
      </c>
      <c r="AY169" s="19" t="s">
        <v>128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77</v>
      </c>
      <c r="BK169" s="218">
        <f>ROUND(I169*H169,2)</f>
        <v>0</v>
      </c>
      <c r="BL169" s="19" t="s">
        <v>145</v>
      </c>
      <c r="BM169" s="217" t="s">
        <v>1415</v>
      </c>
    </row>
    <row r="170" s="2" customFormat="1">
      <c r="A170" s="40"/>
      <c r="B170" s="41"/>
      <c r="C170" s="42"/>
      <c r="D170" s="228" t="s">
        <v>197</v>
      </c>
      <c r="E170" s="42"/>
      <c r="F170" s="229" t="s">
        <v>1416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197</v>
      </c>
      <c r="AU170" s="19" t="s">
        <v>79</v>
      </c>
    </row>
    <row r="171" s="13" customFormat="1">
      <c r="A171" s="13"/>
      <c r="B171" s="230"/>
      <c r="C171" s="231"/>
      <c r="D171" s="219" t="s">
        <v>224</v>
      </c>
      <c r="E171" s="232" t="s">
        <v>19</v>
      </c>
      <c r="F171" s="233" t="s">
        <v>1403</v>
      </c>
      <c r="G171" s="231"/>
      <c r="H171" s="232" t="s">
        <v>19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224</v>
      </c>
      <c r="AU171" s="239" t="s">
        <v>79</v>
      </c>
      <c r="AV171" s="13" t="s">
        <v>77</v>
      </c>
      <c r="AW171" s="13" t="s">
        <v>31</v>
      </c>
      <c r="AX171" s="13" t="s">
        <v>69</v>
      </c>
      <c r="AY171" s="239" t="s">
        <v>128</v>
      </c>
    </row>
    <row r="172" s="14" customFormat="1">
      <c r="A172" s="14"/>
      <c r="B172" s="240"/>
      <c r="C172" s="241"/>
      <c r="D172" s="219" t="s">
        <v>224</v>
      </c>
      <c r="E172" s="242" t="s">
        <v>19</v>
      </c>
      <c r="F172" s="243" t="s">
        <v>1417</v>
      </c>
      <c r="G172" s="241"/>
      <c r="H172" s="244">
        <v>17.379999999999999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224</v>
      </c>
      <c r="AU172" s="250" t="s">
        <v>79</v>
      </c>
      <c r="AV172" s="14" t="s">
        <v>79</v>
      </c>
      <c r="AW172" s="14" t="s">
        <v>31</v>
      </c>
      <c r="AX172" s="14" t="s">
        <v>69</v>
      </c>
      <c r="AY172" s="250" t="s">
        <v>128</v>
      </c>
    </row>
    <row r="173" s="14" customFormat="1">
      <c r="A173" s="14"/>
      <c r="B173" s="240"/>
      <c r="C173" s="241"/>
      <c r="D173" s="219" t="s">
        <v>224</v>
      </c>
      <c r="E173" s="242" t="s">
        <v>19</v>
      </c>
      <c r="F173" s="243" t="s">
        <v>1418</v>
      </c>
      <c r="G173" s="241"/>
      <c r="H173" s="244">
        <v>15.68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224</v>
      </c>
      <c r="AU173" s="250" t="s">
        <v>79</v>
      </c>
      <c r="AV173" s="14" t="s">
        <v>79</v>
      </c>
      <c r="AW173" s="14" t="s">
        <v>31</v>
      </c>
      <c r="AX173" s="14" t="s">
        <v>69</v>
      </c>
      <c r="AY173" s="250" t="s">
        <v>128</v>
      </c>
    </row>
    <row r="174" s="15" customFormat="1">
      <c r="A174" s="15"/>
      <c r="B174" s="261"/>
      <c r="C174" s="262"/>
      <c r="D174" s="219" t="s">
        <v>224</v>
      </c>
      <c r="E174" s="263" t="s">
        <v>19</v>
      </c>
      <c r="F174" s="264" t="s">
        <v>473</v>
      </c>
      <c r="G174" s="262"/>
      <c r="H174" s="265">
        <v>33.060000000000002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224</v>
      </c>
      <c r="AU174" s="271" t="s">
        <v>79</v>
      </c>
      <c r="AV174" s="15" t="s">
        <v>145</v>
      </c>
      <c r="AW174" s="15" t="s">
        <v>31</v>
      </c>
      <c r="AX174" s="15" t="s">
        <v>77</v>
      </c>
      <c r="AY174" s="271" t="s">
        <v>128</v>
      </c>
    </row>
    <row r="175" s="2" customFormat="1" ht="16.5" customHeight="1">
      <c r="A175" s="40"/>
      <c r="B175" s="41"/>
      <c r="C175" s="206" t="s">
        <v>287</v>
      </c>
      <c r="D175" s="206" t="s">
        <v>131</v>
      </c>
      <c r="E175" s="207" t="s">
        <v>1419</v>
      </c>
      <c r="F175" s="208" t="s">
        <v>1420</v>
      </c>
      <c r="G175" s="209" t="s">
        <v>253</v>
      </c>
      <c r="H175" s="210">
        <v>26.542999999999999</v>
      </c>
      <c r="I175" s="211"/>
      <c r="J175" s="212">
        <f>ROUND(I175*H175,2)</f>
        <v>0</v>
      </c>
      <c r="K175" s="208" t="s">
        <v>195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145</v>
      </c>
      <c r="AT175" s="217" t="s">
        <v>131</v>
      </c>
      <c r="AU175" s="217" t="s">
        <v>79</v>
      </c>
      <c r="AY175" s="19" t="s">
        <v>128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145</v>
      </c>
      <c r="BM175" s="217" t="s">
        <v>1421</v>
      </c>
    </row>
    <row r="176" s="2" customFormat="1">
      <c r="A176" s="40"/>
      <c r="B176" s="41"/>
      <c r="C176" s="42"/>
      <c r="D176" s="228" t="s">
        <v>197</v>
      </c>
      <c r="E176" s="42"/>
      <c r="F176" s="229" t="s">
        <v>1422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197</v>
      </c>
      <c r="AU176" s="19" t="s">
        <v>79</v>
      </c>
    </row>
    <row r="177" s="13" customFormat="1">
      <c r="A177" s="13"/>
      <c r="B177" s="230"/>
      <c r="C177" s="231"/>
      <c r="D177" s="219" t="s">
        <v>224</v>
      </c>
      <c r="E177" s="232" t="s">
        <v>19</v>
      </c>
      <c r="F177" s="233" t="s">
        <v>1403</v>
      </c>
      <c r="G177" s="231"/>
      <c r="H177" s="232" t="s">
        <v>19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224</v>
      </c>
      <c r="AU177" s="239" t="s">
        <v>79</v>
      </c>
      <c r="AV177" s="13" t="s">
        <v>77</v>
      </c>
      <c r="AW177" s="13" t="s">
        <v>31</v>
      </c>
      <c r="AX177" s="13" t="s">
        <v>69</v>
      </c>
      <c r="AY177" s="239" t="s">
        <v>128</v>
      </c>
    </row>
    <row r="178" s="14" customFormat="1">
      <c r="A178" s="14"/>
      <c r="B178" s="240"/>
      <c r="C178" s="241"/>
      <c r="D178" s="219" t="s">
        <v>224</v>
      </c>
      <c r="E178" s="242" t="s">
        <v>19</v>
      </c>
      <c r="F178" s="243" t="s">
        <v>1423</v>
      </c>
      <c r="G178" s="241"/>
      <c r="H178" s="244">
        <v>10.863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224</v>
      </c>
      <c r="AU178" s="250" t="s">
        <v>79</v>
      </c>
      <c r="AV178" s="14" t="s">
        <v>79</v>
      </c>
      <c r="AW178" s="14" t="s">
        <v>31</v>
      </c>
      <c r="AX178" s="14" t="s">
        <v>69</v>
      </c>
      <c r="AY178" s="250" t="s">
        <v>128</v>
      </c>
    </row>
    <row r="179" s="14" customFormat="1">
      <c r="A179" s="14"/>
      <c r="B179" s="240"/>
      <c r="C179" s="241"/>
      <c r="D179" s="219" t="s">
        <v>224</v>
      </c>
      <c r="E179" s="242" t="s">
        <v>19</v>
      </c>
      <c r="F179" s="243" t="s">
        <v>1424</v>
      </c>
      <c r="G179" s="241"/>
      <c r="H179" s="244">
        <v>15.68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224</v>
      </c>
      <c r="AU179" s="250" t="s">
        <v>79</v>
      </c>
      <c r="AV179" s="14" t="s">
        <v>79</v>
      </c>
      <c r="AW179" s="14" t="s">
        <v>31</v>
      </c>
      <c r="AX179" s="14" t="s">
        <v>69</v>
      </c>
      <c r="AY179" s="250" t="s">
        <v>128</v>
      </c>
    </row>
    <row r="180" s="15" customFormat="1">
      <c r="A180" s="15"/>
      <c r="B180" s="261"/>
      <c r="C180" s="262"/>
      <c r="D180" s="219" t="s">
        <v>224</v>
      </c>
      <c r="E180" s="263" t="s">
        <v>19</v>
      </c>
      <c r="F180" s="264" t="s">
        <v>473</v>
      </c>
      <c r="G180" s="262"/>
      <c r="H180" s="265">
        <v>26.542999999999999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1" t="s">
        <v>224</v>
      </c>
      <c r="AU180" s="271" t="s">
        <v>79</v>
      </c>
      <c r="AV180" s="15" t="s">
        <v>145</v>
      </c>
      <c r="AW180" s="15" t="s">
        <v>31</v>
      </c>
      <c r="AX180" s="15" t="s">
        <v>77</v>
      </c>
      <c r="AY180" s="271" t="s">
        <v>128</v>
      </c>
    </row>
    <row r="181" s="2" customFormat="1" ht="16.5" customHeight="1">
      <c r="A181" s="40"/>
      <c r="B181" s="41"/>
      <c r="C181" s="206" t="s">
        <v>293</v>
      </c>
      <c r="D181" s="206" t="s">
        <v>131</v>
      </c>
      <c r="E181" s="207" t="s">
        <v>1425</v>
      </c>
      <c r="F181" s="208" t="s">
        <v>1426</v>
      </c>
      <c r="G181" s="209" t="s">
        <v>253</v>
      </c>
      <c r="H181" s="210">
        <v>53.539000000000001</v>
      </c>
      <c r="I181" s="211"/>
      <c r="J181" s="212">
        <f>ROUND(I181*H181,2)</f>
        <v>0</v>
      </c>
      <c r="K181" s="208" t="s">
        <v>195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145</v>
      </c>
      <c r="AT181" s="217" t="s">
        <v>131</v>
      </c>
      <c r="AU181" s="217" t="s">
        <v>79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145</v>
      </c>
      <c r="BM181" s="217" t="s">
        <v>1427</v>
      </c>
    </row>
    <row r="182" s="2" customFormat="1">
      <c r="A182" s="40"/>
      <c r="B182" s="41"/>
      <c r="C182" s="42"/>
      <c r="D182" s="228" t="s">
        <v>197</v>
      </c>
      <c r="E182" s="42"/>
      <c r="F182" s="229" t="s">
        <v>1428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197</v>
      </c>
      <c r="AU182" s="19" t="s">
        <v>79</v>
      </c>
    </row>
    <row r="183" s="13" customFormat="1">
      <c r="A183" s="13"/>
      <c r="B183" s="230"/>
      <c r="C183" s="231"/>
      <c r="D183" s="219" t="s">
        <v>224</v>
      </c>
      <c r="E183" s="232" t="s">
        <v>19</v>
      </c>
      <c r="F183" s="233" t="s">
        <v>1403</v>
      </c>
      <c r="G183" s="231"/>
      <c r="H183" s="232" t="s">
        <v>19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224</v>
      </c>
      <c r="AU183" s="239" t="s">
        <v>79</v>
      </c>
      <c r="AV183" s="13" t="s">
        <v>77</v>
      </c>
      <c r="AW183" s="13" t="s">
        <v>31</v>
      </c>
      <c r="AX183" s="13" t="s">
        <v>69</v>
      </c>
      <c r="AY183" s="239" t="s">
        <v>128</v>
      </c>
    </row>
    <row r="184" s="14" customFormat="1">
      <c r="A184" s="14"/>
      <c r="B184" s="240"/>
      <c r="C184" s="241"/>
      <c r="D184" s="219" t="s">
        <v>224</v>
      </c>
      <c r="E184" s="242" t="s">
        <v>19</v>
      </c>
      <c r="F184" s="243" t="s">
        <v>1429</v>
      </c>
      <c r="G184" s="241"/>
      <c r="H184" s="244">
        <v>14.339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224</v>
      </c>
      <c r="AU184" s="250" t="s">
        <v>79</v>
      </c>
      <c r="AV184" s="14" t="s">
        <v>79</v>
      </c>
      <c r="AW184" s="14" t="s">
        <v>31</v>
      </c>
      <c r="AX184" s="14" t="s">
        <v>69</v>
      </c>
      <c r="AY184" s="250" t="s">
        <v>128</v>
      </c>
    </row>
    <row r="185" s="14" customFormat="1">
      <c r="A185" s="14"/>
      <c r="B185" s="240"/>
      <c r="C185" s="241"/>
      <c r="D185" s="219" t="s">
        <v>224</v>
      </c>
      <c r="E185" s="242" t="s">
        <v>19</v>
      </c>
      <c r="F185" s="243" t="s">
        <v>1430</v>
      </c>
      <c r="G185" s="241"/>
      <c r="H185" s="244">
        <v>39.200000000000003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224</v>
      </c>
      <c r="AU185" s="250" t="s">
        <v>79</v>
      </c>
      <c r="AV185" s="14" t="s">
        <v>79</v>
      </c>
      <c r="AW185" s="14" t="s">
        <v>31</v>
      </c>
      <c r="AX185" s="14" t="s">
        <v>69</v>
      </c>
      <c r="AY185" s="250" t="s">
        <v>128</v>
      </c>
    </row>
    <row r="186" s="15" customFormat="1">
      <c r="A186" s="15"/>
      <c r="B186" s="261"/>
      <c r="C186" s="262"/>
      <c r="D186" s="219" t="s">
        <v>224</v>
      </c>
      <c r="E186" s="263" t="s">
        <v>19</v>
      </c>
      <c r="F186" s="264" t="s">
        <v>473</v>
      </c>
      <c r="G186" s="262"/>
      <c r="H186" s="265">
        <v>53.539000000000001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1" t="s">
        <v>224</v>
      </c>
      <c r="AU186" s="271" t="s">
        <v>79</v>
      </c>
      <c r="AV186" s="15" t="s">
        <v>145</v>
      </c>
      <c r="AW186" s="15" t="s">
        <v>31</v>
      </c>
      <c r="AX186" s="15" t="s">
        <v>77</v>
      </c>
      <c r="AY186" s="271" t="s">
        <v>128</v>
      </c>
    </row>
    <row r="187" s="12" customFormat="1" ht="22.8" customHeight="1">
      <c r="A187" s="12"/>
      <c r="B187" s="190"/>
      <c r="C187" s="191"/>
      <c r="D187" s="192" t="s">
        <v>68</v>
      </c>
      <c r="E187" s="204" t="s">
        <v>163</v>
      </c>
      <c r="F187" s="204" t="s">
        <v>1431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SUM(P188:P283)</f>
        <v>0</v>
      </c>
      <c r="Q187" s="198"/>
      <c r="R187" s="199">
        <f>SUM(R188:R283)</f>
        <v>42.243270000000003</v>
      </c>
      <c r="S187" s="198"/>
      <c r="T187" s="200">
        <f>SUM(T188:T283)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77</v>
      </c>
      <c r="AT187" s="202" t="s">
        <v>68</v>
      </c>
      <c r="AU187" s="202" t="s">
        <v>77</v>
      </c>
      <c r="AY187" s="201" t="s">
        <v>128</v>
      </c>
      <c r="BK187" s="203">
        <f>SUM(BK188:BK283)</f>
        <v>0</v>
      </c>
    </row>
    <row r="188" s="2" customFormat="1" ht="16.5" customHeight="1">
      <c r="A188" s="40"/>
      <c r="B188" s="41"/>
      <c r="C188" s="206" t="s">
        <v>7</v>
      </c>
      <c r="D188" s="206" t="s">
        <v>131</v>
      </c>
      <c r="E188" s="207" t="s">
        <v>1432</v>
      </c>
      <c r="F188" s="208" t="s">
        <v>1433</v>
      </c>
      <c r="G188" s="209" t="s">
        <v>243</v>
      </c>
      <c r="H188" s="210">
        <v>128</v>
      </c>
      <c r="I188" s="211"/>
      <c r="J188" s="212">
        <f>ROUND(I188*H188,2)</f>
        <v>0</v>
      </c>
      <c r="K188" s="208" t="s">
        <v>195</v>
      </c>
      <c r="L188" s="46"/>
      <c r="M188" s="213" t="s">
        <v>19</v>
      </c>
      <c r="N188" s="214" t="s">
        <v>40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145</v>
      </c>
      <c r="AT188" s="217" t="s">
        <v>131</v>
      </c>
      <c r="AU188" s="217" t="s">
        <v>79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145</v>
      </c>
      <c r="BM188" s="217" t="s">
        <v>1434</v>
      </c>
    </row>
    <row r="189" s="2" customFormat="1">
      <c r="A189" s="40"/>
      <c r="B189" s="41"/>
      <c r="C189" s="42"/>
      <c r="D189" s="228" t="s">
        <v>197</v>
      </c>
      <c r="E189" s="42"/>
      <c r="F189" s="229" t="s">
        <v>1435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197</v>
      </c>
      <c r="AU189" s="19" t="s">
        <v>79</v>
      </c>
    </row>
    <row r="190" s="14" customFormat="1">
      <c r="A190" s="14"/>
      <c r="B190" s="240"/>
      <c r="C190" s="241"/>
      <c r="D190" s="219" t="s">
        <v>224</v>
      </c>
      <c r="E190" s="242" t="s">
        <v>19</v>
      </c>
      <c r="F190" s="243" t="s">
        <v>1436</v>
      </c>
      <c r="G190" s="241"/>
      <c r="H190" s="244">
        <v>128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224</v>
      </c>
      <c r="AU190" s="250" t="s">
        <v>79</v>
      </c>
      <c r="AV190" s="14" t="s">
        <v>79</v>
      </c>
      <c r="AW190" s="14" t="s">
        <v>31</v>
      </c>
      <c r="AX190" s="14" t="s">
        <v>77</v>
      </c>
      <c r="AY190" s="250" t="s">
        <v>128</v>
      </c>
    </row>
    <row r="191" s="2" customFormat="1" ht="21.75" customHeight="1">
      <c r="A191" s="40"/>
      <c r="B191" s="41"/>
      <c r="C191" s="206" t="s">
        <v>304</v>
      </c>
      <c r="D191" s="206" t="s">
        <v>131</v>
      </c>
      <c r="E191" s="207" t="s">
        <v>1437</v>
      </c>
      <c r="F191" s="208" t="s">
        <v>1438</v>
      </c>
      <c r="G191" s="209" t="s">
        <v>243</v>
      </c>
      <c r="H191" s="210">
        <v>79</v>
      </c>
      <c r="I191" s="211"/>
      <c r="J191" s="212">
        <f>ROUND(I191*H191,2)</f>
        <v>0</v>
      </c>
      <c r="K191" s="208" t="s">
        <v>195</v>
      </c>
      <c r="L191" s="46"/>
      <c r="M191" s="213" t="s">
        <v>19</v>
      </c>
      <c r="N191" s="214" t="s">
        <v>40</v>
      </c>
      <c r="O191" s="86"/>
      <c r="P191" s="215">
        <f>O191*H191</f>
        <v>0</v>
      </c>
      <c r="Q191" s="215">
        <v>5.0000000000000002E-05</v>
      </c>
      <c r="R191" s="215">
        <f>Q191*H191</f>
        <v>0.0039500000000000004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145</v>
      </c>
      <c r="AT191" s="217" t="s">
        <v>131</v>
      </c>
      <c r="AU191" s="217" t="s">
        <v>79</v>
      </c>
      <c r="AY191" s="19" t="s">
        <v>128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77</v>
      </c>
      <c r="BK191" s="218">
        <f>ROUND(I191*H191,2)</f>
        <v>0</v>
      </c>
      <c r="BL191" s="19" t="s">
        <v>145</v>
      </c>
      <c r="BM191" s="217" t="s">
        <v>1439</v>
      </c>
    </row>
    <row r="192" s="2" customFormat="1">
      <c r="A192" s="40"/>
      <c r="B192" s="41"/>
      <c r="C192" s="42"/>
      <c r="D192" s="228" t="s">
        <v>197</v>
      </c>
      <c r="E192" s="42"/>
      <c r="F192" s="229" t="s">
        <v>1440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197</v>
      </c>
      <c r="AU192" s="19" t="s">
        <v>79</v>
      </c>
    </row>
    <row r="193" s="13" customFormat="1">
      <c r="A193" s="13"/>
      <c r="B193" s="230"/>
      <c r="C193" s="231"/>
      <c r="D193" s="219" t="s">
        <v>224</v>
      </c>
      <c r="E193" s="232" t="s">
        <v>19</v>
      </c>
      <c r="F193" s="233" t="s">
        <v>1441</v>
      </c>
      <c r="G193" s="231"/>
      <c r="H193" s="232" t="s">
        <v>19</v>
      </c>
      <c r="I193" s="234"/>
      <c r="J193" s="231"/>
      <c r="K193" s="231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224</v>
      </c>
      <c r="AU193" s="239" t="s">
        <v>79</v>
      </c>
      <c r="AV193" s="13" t="s">
        <v>77</v>
      </c>
      <c r="AW193" s="13" t="s">
        <v>31</v>
      </c>
      <c r="AX193" s="13" t="s">
        <v>69</v>
      </c>
      <c r="AY193" s="239" t="s">
        <v>128</v>
      </c>
    </row>
    <row r="194" s="14" customFormat="1">
      <c r="A194" s="14"/>
      <c r="B194" s="240"/>
      <c r="C194" s="241"/>
      <c r="D194" s="219" t="s">
        <v>224</v>
      </c>
      <c r="E194" s="242" t="s">
        <v>19</v>
      </c>
      <c r="F194" s="243" t="s">
        <v>1442</v>
      </c>
      <c r="G194" s="241"/>
      <c r="H194" s="244">
        <v>79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224</v>
      </c>
      <c r="AU194" s="250" t="s">
        <v>79</v>
      </c>
      <c r="AV194" s="14" t="s">
        <v>79</v>
      </c>
      <c r="AW194" s="14" t="s">
        <v>31</v>
      </c>
      <c r="AX194" s="14" t="s">
        <v>69</v>
      </c>
      <c r="AY194" s="250" t="s">
        <v>128</v>
      </c>
    </row>
    <row r="195" s="15" customFormat="1">
      <c r="A195" s="15"/>
      <c r="B195" s="261"/>
      <c r="C195" s="262"/>
      <c r="D195" s="219" t="s">
        <v>224</v>
      </c>
      <c r="E195" s="263" t="s">
        <v>19</v>
      </c>
      <c r="F195" s="264" t="s">
        <v>473</v>
      </c>
      <c r="G195" s="262"/>
      <c r="H195" s="265">
        <v>79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1" t="s">
        <v>224</v>
      </c>
      <c r="AU195" s="271" t="s">
        <v>79</v>
      </c>
      <c r="AV195" s="15" t="s">
        <v>145</v>
      </c>
      <c r="AW195" s="15" t="s">
        <v>31</v>
      </c>
      <c r="AX195" s="15" t="s">
        <v>77</v>
      </c>
      <c r="AY195" s="271" t="s">
        <v>128</v>
      </c>
    </row>
    <row r="196" s="2" customFormat="1" ht="16.5" customHeight="1">
      <c r="A196" s="40"/>
      <c r="B196" s="41"/>
      <c r="C196" s="251" t="s">
        <v>309</v>
      </c>
      <c r="D196" s="251" t="s">
        <v>310</v>
      </c>
      <c r="E196" s="252" t="s">
        <v>1443</v>
      </c>
      <c r="F196" s="253" t="s">
        <v>1444</v>
      </c>
      <c r="G196" s="254" t="s">
        <v>243</v>
      </c>
      <c r="H196" s="255">
        <v>79</v>
      </c>
      <c r="I196" s="256"/>
      <c r="J196" s="257">
        <f>ROUND(I196*H196,2)</f>
        <v>0</v>
      </c>
      <c r="K196" s="253" t="s">
        <v>195</v>
      </c>
      <c r="L196" s="258"/>
      <c r="M196" s="259" t="s">
        <v>19</v>
      </c>
      <c r="N196" s="260" t="s">
        <v>40</v>
      </c>
      <c r="O196" s="86"/>
      <c r="P196" s="215">
        <f>O196*H196</f>
        <v>0</v>
      </c>
      <c r="Q196" s="215">
        <v>0.052999999999999998</v>
      </c>
      <c r="R196" s="215">
        <f>Q196*H196</f>
        <v>4.1870000000000003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163</v>
      </c>
      <c r="AT196" s="217" t="s">
        <v>310</v>
      </c>
      <c r="AU196" s="217" t="s">
        <v>79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77</v>
      </c>
      <c r="BK196" s="218">
        <f>ROUND(I196*H196,2)</f>
        <v>0</v>
      </c>
      <c r="BL196" s="19" t="s">
        <v>145</v>
      </c>
      <c r="BM196" s="217" t="s">
        <v>1445</v>
      </c>
    </row>
    <row r="197" s="14" customFormat="1">
      <c r="A197" s="14"/>
      <c r="B197" s="240"/>
      <c r="C197" s="241"/>
      <c r="D197" s="219" t="s">
        <v>224</v>
      </c>
      <c r="E197" s="242" t="s">
        <v>19</v>
      </c>
      <c r="F197" s="243" t="s">
        <v>1442</v>
      </c>
      <c r="G197" s="241"/>
      <c r="H197" s="244">
        <v>79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224</v>
      </c>
      <c r="AU197" s="250" t="s">
        <v>79</v>
      </c>
      <c r="AV197" s="14" t="s">
        <v>79</v>
      </c>
      <c r="AW197" s="14" t="s">
        <v>31</v>
      </c>
      <c r="AX197" s="14" t="s">
        <v>77</v>
      </c>
      <c r="AY197" s="250" t="s">
        <v>128</v>
      </c>
    </row>
    <row r="198" s="2" customFormat="1" ht="21.75" customHeight="1">
      <c r="A198" s="40"/>
      <c r="B198" s="41"/>
      <c r="C198" s="206" t="s">
        <v>316</v>
      </c>
      <c r="D198" s="206" t="s">
        <v>131</v>
      </c>
      <c r="E198" s="207" t="s">
        <v>1446</v>
      </c>
      <c r="F198" s="208" t="s">
        <v>1447</v>
      </c>
      <c r="G198" s="209" t="s">
        <v>243</v>
      </c>
      <c r="H198" s="210">
        <v>49</v>
      </c>
      <c r="I198" s="211"/>
      <c r="J198" s="212">
        <f>ROUND(I198*H198,2)</f>
        <v>0</v>
      </c>
      <c r="K198" s="208" t="s">
        <v>195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0.00013999999999999999</v>
      </c>
      <c r="R198" s="215">
        <f>Q198*H198</f>
        <v>0.0068599999999999998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145</v>
      </c>
      <c r="AT198" s="217" t="s">
        <v>131</v>
      </c>
      <c r="AU198" s="217" t="s">
        <v>79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145</v>
      </c>
      <c r="BM198" s="217" t="s">
        <v>1448</v>
      </c>
    </row>
    <row r="199" s="2" customFormat="1">
      <c r="A199" s="40"/>
      <c r="B199" s="41"/>
      <c r="C199" s="42"/>
      <c r="D199" s="228" t="s">
        <v>197</v>
      </c>
      <c r="E199" s="42"/>
      <c r="F199" s="229" t="s">
        <v>1449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197</v>
      </c>
      <c r="AU199" s="19" t="s">
        <v>79</v>
      </c>
    </row>
    <row r="200" s="13" customFormat="1">
      <c r="A200" s="13"/>
      <c r="B200" s="230"/>
      <c r="C200" s="231"/>
      <c r="D200" s="219" t="s">
        <v>224</v>
      </c>
      <c r="E200" s="232" t="s">
        <v>19</v>
      </c>
      <c r="F200" s="233" t="s">
        <v>1450</v>
      </c>
      <c r="G200" s="231"/>
      <c r="H200" s="232" t="s">
        <v>19</v>
      </c>
      <c r="I200" s="234"/>
      <c r="J200" s="231"/>
      <c r="K200" s="231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224</v>
      </c>
      <c r="AU200" s="239" t="s">
        <v>79</v>
      </c>
      <c r="AV200" s="13" t="s">
        <v>77</v>
      </c>
      <c r="AW200" s="13" t="s">
        <v>31</v>
      </c>
      <c r="AX200" s="13" t="s">
        <v>69</v>
      </c>
      <c r="AY200" s="239" t="s">
        <v>128</v>
      </c>
    </row>
    <row r="201" s="14" customFormat="1">
      <c r="A201" s="14"/>
      <c r="B201" s="240"/>
      <c r="C201" s="241"/>
      <c r="D201" s="219" t="s">
        <v>224</v>
      </c>
      <c r="E201" s="242" t="s">
        <v>19</v>
      </c>
      <c r="F201" s="243" t="s">
        <v>1451</v>
      </c>
      <c r="G201" s="241"/>
      <c r="H201" s="244">
        <v>49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224</v>
      </c>
      <c r="AU201" s="250" t="s">
        <v>79</v>
      </c>
      <c r="AV201" s="14" t="s">
        <v>79</v>
      </c>
      <c r="AW201" s="14" t="s">
        <v>31</v>
      </c>
      <c r="AX201" s="14" t="s">
        <v>77</v>
      </c>
      <c r="AY201" s="250" t="s">
        <v>128</v>
      </c>
    </row>
    <row r="202" s="2" customFormat="1" ht="16.5" customHeight="1">
      <c r="A202" s="40"/>
      <c r="B202" s="41"/>
      <c r="C202" s="251" t="s">
        <v>322</v>
      </c>
      <c r="D202" s="251" t="s">
        <v>310</v>
      </c>
      <c r="E202" s="252" t="s">
        <v>1452</v>
      </c>
      <c r="F202" s="253" t="s">
        <v>1453</v>
      </c>
      <c r="G202" s="254" t="s">
        <v>243</v>
      </c>
      <c r="H202" s="255">
        <v>49</v>
      </c>
      <c r="I202" s="256"/>
      <c r="J202" s="257">
        <f>ROUND(I202*H202,2)</f>
        <v>0</v>
      </c>
      <c r="K202" s="253" t="s">
        <v>195</v>
      </c>
      <c r="L202" s="258"/>
      <c r="M202" s="259" t="s">
        <v>19</v>
      </c>
      <c r="N202" s="260" t="s">
        <v>40</v>
      </c>
      <c r="O202" s="86"/>
      <c r="P202" s="215">
        <f>O202*H202</f>
        <v>0</v>
      </c>
      <c r="Q202" s="215">
        <v>0.17399999999999999</v>
      </c>
      <c r="R202" s="215">
        <f>Q202*H202</f>
        <v>8.5259999999999998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163</v>
      </c>
      <c r="AT202" s="217" t="s">
        <v>310</v>
      </c>
      <c r="AU202" s="217" t="s">
        <v>79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145</v>
      </c>
      <c r="BM202" s="217" t="s">
        <v>1454</v>
      </c>
    </row>
    <row r="203" s="14" customFormat="1">
      <c r="A203" s="14"/>
      <c r="B203" s="240"/>
      <c r="C203" s="241"/>
      <c r="D203" s="219" t="s">
        <v>224</v>
      </c>
      <c r="E203" s="242" t="s">
        <v>19</v>
      </c>
      <c r="F203" s="243" t="s">
        <v>1451</v>
      </c>
      <c r="G203" s="241"/>
      <c r="H203" s="244">
        <v>49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224</v>
      </c>
      <c r="AU203" s="250" t="s">
        <v>79</v>
      </c>
      <c r="AV203" s="14" t="s">
        <v>79</v>
      </c>
      <c r="AW203" s="14" t="s">
        <v>31</v>
      </c>
      <c r="AX203" s="14" t="s">
        <v>77</v>
      </c>
      <c r="AY203" s="250" t="s">
        <v>128</v>
      </c>
    </row>
    <row r="204" s="2" customFormat="1" ht="16.5" customHeight="1">
      <c r="A204" s="40"/>
      <c r="B204" s="41"/>
      <c r="C204" s="206" t="s">
        <v>327</v>
      </c>
      <c r="D204" s="206" t="s">
        <v>131</v>
      </c>
      <c r="E204" s="207" t="s">
        <v>1455</v>
      </c>
      <c r="F204" s="208" t="s">
        <v>1456</v>
      </c>
      <c r="G204" s="209" t="s">
        <v>166</v>
      </c>
      <c r="H204" s="210">
        <v>6</v>
      </c>
      <c r="I204" s="211"/>
      <c r="J204" s="212">
        <f>ROUND(I204*H204,2)</f>
        <v>0</v>
      </c>
      <c r="K204" s="208" t="s">
        <v>195</v>
      </c>
      <c r="L204" s="46"/>
      <c r="M204" s="213" t="s">
        <v>19</v>
      </c>
      <c r="N204" s="214" t="s">
        <v>40</v>
      </c>
      <c r="O204" s="86"/>
      <c r="P204" s="215">
        <f>O204*H204</f>
        <v>0</v>
      </c>
      <c r="Q204" s="215">
        <v>6.9999999999999994E-05</v>
      </c>
      <c r="R204" s="215">
        <f>Q204*H204</f>
        <v>0.00041999999999999996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145</v>
      </c>
      <c r="AT204" s="217" t="s">
        <v>131</v>
      </c>
      <c r="AU204" s="217" t="s">
        <v>79</v>
      </c>
      <c r="AY204" s="19" t="s">
        <v>128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145</v>
      </c>
      <c r="BM204" s="217" t="s">
        <v>1457</v>
      </c>
    </row>
    <row r="205" s="2" customFormat="1">
      <c r="A205" s="40"/>
      <c r="B205" s="41"/>
      <c r="C205" s="42"/>
      <c r="D205" s="228" t="s">
        <v>197</v>
      </c>
      <c r="E205" s="42"/>
      <c r="F205" s="229" t="s">
        <v>1458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197</v>
      </c>
      <c r="AU205" s="19" t="s">
        <v>79</v>
      </c>
    </row>
    <row r="206" s="13" customFormat="1">
      <c r="A206" s="13"/>
      <c r="B206" s="230"/>
      <c r="C206" s="231"/>
      <c r="D206" s="219" t="s">
        <v>224</v>
      </c>
      <c r="E206" s="232" t="s">
        <v>19</v>
      </c>
      <c r="F206" s="233" t="s">
        <v>1459</v>
      </c>
      <c r="G206" s="231"/>
      <c r="H206" s="232" t="s">
        <v>19</v>
      </c>
      <c r="I206" s="234"/>
      <c r="J206" s="231"/>
      <c r="K206" s="231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224</v>
      </c>
      <c r="AU206" s="239" t="s">
        <v>79</v>
      </c>
      <c r="AV206" s="13" t="s">
        <v>77</v>
      </c>
      <c r="AW206" s="13" t="s">
        <v>31</v>
      </c>
      <c r="AX206" s="13" t="s">
        <v>69</v>
      </c>
      <c r="AY206" s="239" t="s">
        <v>128</v>
      </c>
    </row>
    <row r="207" s="14" customFormat="1">
      <c r="A207" s="14"/>
      <c r="B207" s="240"/>
      <c r="C207" s="241"/>
      <c r="D207" s="219" t="s">
        <v>224</v>
      </c>
      <c r="E207" s="242" t="s">
        <v>19</v>
      </c>
      <c r="F207" s="243" t="s">
        <v>1460</v>
      </c>
      <c r="G207" s="241"/>
      <c r="H207" s="244">
        <v>6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224</v>
      </c>
      <c r="AU207" s="250" t="s">
        <v>79</v>
      </c>
      <c r="AV207" s="14" t="s">
        <v>79</v>
      </c>
      <c r="AW207" s="14" t="s">
        <v>31</v>
      </c>
      <c r="AX207" s="14" t="s">
        <v>77</v>
      </c>
      <c r="AY207" s="250" t="s">
        <v>128</v>
      </c>
    </row>
    <row r="208" s="2" customFormat="1" ht="16.5" customHeight="1">
      <c r="A208" s="40"/>
      <c r="B208" s="41"/>
      <c r="C208" s="251" t="s">
        <v>332</v>
      </c>
      <c r="D208" s="251" t="s">
        <v>310</v>
      </c>
      <c r="E208" s="252" t="s">
        <v>1461</v>
      </c>
      <c r="F208" s="253" t="s">
        <v>1462</v>
      </c>
      <c r="G208" s="254" t="s">
        <v>166</v>
      </c>
      <c r="H208" s="255">
        <v>6</v>
      </c>
      <c r="I208" s="256"/>
      <c r="J208" s="257">
        <f>ROUND(I208*H208,2)</f>
        <v>0</v>
      </c>
      <c r="K208" s="253" t="s">
        <v>195</v>
      </c>
      <c r="L208" s="258"/>
      <c r="M208" s="259" t="s">
        <v>19</v>
      </c>
      <c r="N208" s="260" t="s">
        <v>40</v>
      </c>
      <c r="O208" s="86"/>
      <c r="P208" s="215">
        <f>O208*H208</f>
        <v>0</v>
      </c>
      <c r="Q208" s="215">
        <v>0.00076000000000000004</v>
      </c>
      <c r="R208" s="215">
        <f>Q208*H208</f>
        <v>0.0045599999999999998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163</v>
      </c>
      <c r="AT208" s="217" t="s">
        <v>310</v>
      </c>
      <c r="AU208" s="217" t="s">
        <v>79</v>
      </c>
      <c r="AY208" s="19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77</v>
      </c>
      <c r="BK208" s="218">
        <f>ROUND(I208*H208,2)</f>
        <v>0</v>
      </c>
      <c r="BL208" s="19" t="s">
        <v>145</v>
      </c>
      <c r="BM208" s="217" t="s">
        <v>1463</v>
      </c>
    </row>
    <row r="209" s="14" customFormat="1">
      <c r="A209" s="14"/>
      <c r="B209" s="240"/>
      <c r="C209" s="241"/>
      <c r="D209" s="219" t="s">
        <v>224</v>
      </c>
      <c r="E209" s="242" t="s">
        <v>19</v>
      </c>
      <c r="F209" s="243" t="s">
        <v>1460</v>
      </c>
      <c r="G209" s="241"/>
      <c r="H209" s="244">
        <v>6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224</v>
      </c>
      <c r="AU209" s="250" t="s">
        <v>79</v>
      </c>
      <c r="AV209" s="14" t="s">
        <v>79</v>
      </c>
      <c r="AW209" s="14" t="s">
        <v>31</v>
      </c>
      <c r="AX209" s="14" t="s">
        <v>77</v>
      </c>
      <c r="AY209" s="250" t="s">
        <v>128</v>
      </c>
    </row>
    <row r="210" s="2" customFormat="1" ht="16.5" customHeight="1">
      <c r="A210" s="40"/>
      <c r="B210" s="41"/>
      <c r="C210" s="206" t="s">
        <v>337</v>
      </c>
      <c r="D210" s="206" t="s">
        <v>131</v>
      </c>
      <c r="E210" s="207" t="s">
        <v>1464</v>
      </c>
      <c r="F210" s="208" t="s">
        <v>1465</v>
      </c>
      <c r="G210" s="209" t="s">
        <v>166</v>
      </c>
      <c r="H210" s="210">
        <v>2</v>
      </c>
      <c r="I210" s="211"/>
      <c r="J210" s="212">
        <f>ROUND(I210*H210,2)</f>
        <v>0</v>
      </c>
      <c r="K210" s="208" t="s">
        <v>195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0.00014999999999999999</v>
      </c>
      <c r="R210" s="215">
        <f>Q210*H210</f>
        <v>0.00029999999999999997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145</v>
      </c>
      <c r="AT210" s="217" t="s">
        <v>131</v>
      </c>
      <c r="AU210" s="217" t="s">
        <v>79</v>
      </c>
      <c r="AY210" s="19" t="s">
        <v>128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145</v>
      </c>
      <c r="BM210" s="217" t="s">
        <v>1466</v>
      </c>
    </row>
    <row r="211" s="2" customFormat="1">
      <c r="A211" s="40"/>
      <c r="B211" s="41"/>
      <c r="C211" s="42"/>
      <c r="D211" s="228" t="s">
        <v>197</v>
      </c>
      <c r="E211" s="42"/>
      <c r="F211" s="229" t="s">
        <v>1467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197</v>
      </c>
      <c r="AU211" s="19" t="s">
        <v>79</v>
      </c>
    </row>
    <row r="212" s="13" customFormat="1">
      <c r="A212" s="13"/>
      <c r="B212" s="230"/>
      <c r="C212" s="231"/>
      <c r="D212" s="219" t="s">
        <v>224</v>
      </c>
      <c r="E212" s="232" t="s">
        <v>19</v>
      </c>
      <c r="F212" s="233" t="s">
        <v>1459</v>
      </c>
      <c r="G212" s="231"/>
      <c r="H212" s="232" t="s">
        <v>19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224</v>
      </c>
      <c r="AU212" s="239" t="s">
        <v>79</v>
      </c>
      <c r="AV212" s="13" t="s">
        <v>77</v>
      </c>
      <c r="AW212" s="13" t="s">
        <v>31</v>
      </c>
      <c r="AX212" s="13" t="s">
        <v>69</v>
      </c>
      <c r="AY212" s="239" t="s">
        <v>128</v>
      </c>
    </row>
    <row r="213" s="14" customFormat="1">
      <c r="A213" s="14"/>
      <c r="B213" s="240"/>
      <c r="C213" s="241"/>
      <c r="D213" s="219" t="s">
        <v>224</v>
      </c>
      <c r="E213" s="242" t="s">
        <v>19</v>
      </c>
      <c r="F213" s="243" t="s">
        <v>1317</v>
      </c>
      <c r="G213" s="241"/>
      <c r="H213" s="244">
        <v>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224</v>
      </c>
      <c r="AU213" s="250" t="s">
        <v>79</v>
      </c>
      <c r="AV213" s="14" t="s">
        <v>79</v>
      </c>
      <c r="AW213" s="14" t="s">
        <v>31</v>
      </c>
      <c r="AX213" s="14" t="s">
        <v>77</v>
      </c>
      <c r="AY213" s="250" t="s">
        <v>128</v>
      </c>
    </row>
    <row r="214" s="2" customFormat="1" ht="21.75" customHeight="1">
      <c r="A214" s="40"/>
      <c r="B214" s="41"/>
      <c r="C214" s="251" t="s">
        <v>343</v>
      </c>
      <c r="D214" s="251" t="s">
        <v>310</v>
      </c>
      <c r="E214" s="252" t="s">
        <v>1468</v>
      </c>
      <c r="F214" s="253" t="s">
        <v>1469</v>
      </c>
      <c r="G214" s="254" t="s">
        <v>166</v>
      </c>
      <c r="H214" s="255">
        <v>2</v>
      </c>
      <c r="I214" s="256"/>
      <c r="J214" s="257">
        <f>ROUND(I214*H214,2)</f>
        <v>0</v>
      </c>
      <c r="K214" s="253" t="s">
        <v>195</v>
      </c>
      <c r="L214" s="258"/>
      <c r="M214" s="259" t="s">
        <v>19</v>
      </c>
      <c r="N214" s="260" t="s">
        <v>40</v>
      </c>
      <c r="O214" s="86"/>
      <c r="P214" s="215">
        <f>O214*H214</f>
        <v>0</v>
      </c>
      <c r="Q214" s="215">
        <v>0.042000000000000003</v>
      </c>
      <c r="R214" s="215">
        <f>Q214*H214</f>
        <v>0.084000000000000005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163</v>
      </c>
      <c r="AT214" s="217" t="s">
        <v>310</v>
      </c>
      <c r="AU214" s="217" t="s">
        <v>79</v>
      </c>
      <c r="AY214" s="19" t="s">
        <v>128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77</v>
      </c>
      <c r="BK214" s="218">
        <f>ROUND(I214*H214,2)</f>
        <v>0</v>
      </c>
      <c r="BL214" s="19" t="s">
        <v>145</v>
      </c>
      <c r="BM214" s="217" t="s">
        <v>1470</v>
      </c>
    </row>
    <row r="215" s="14" customFormat="1">
      <c r="A215" s="14"/>
      <c r="B215" s="240"/>
      <c r="C215" s="241"/>
      <c r="D215" s="219" t="s">
        <v>224</v>
      </c>
      <c r="E215" s="242" t="s">
        <v>19</v>
      </c>
      <c r="F215" s="243" t="s">
        <v>1317</v>
      </c>
      <c r="G215" s="241"/>
      <c r="H215" s="244">
        <v>2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224</v>
      </c>
      <c r="AU215" s="250" t="s">
        <v>79</v>
      </c>
      <c r="AV215" s="14" t="s">
        <v>79</v>
      </c>
      <c r="AW215" s="14" t="s">
        <v>31</v>
      </c>
      <c r="AX215" s="14" t="s">
        <v>77</v>
      </c>
      <c r="AY215" s="250" t="s">
        <v>128</v>
      </c>
    </row>
    <row r="216" s="2" customFormat="1" ht="16.5" customHeight="1">
      <c r="A216" s="40"/>
      <c r="B216" s="41"/>
      <c r="C216" s="206" t="s">
        <v>349</v>
      </c>
      <c r="D216" s="206" t="s">
        <v>131</v>
      </c>
      <c r="E216" s="207" t="s">
        <v>1471</v>
      </c>
      <c r="F216" s="208" t="s">
        <v>1472</v>
      </c>
      <c r="G216" s="209" t="s">
        <v>166</v>
      </c>
      <c r="H216" s="210">
        <v>4</v>
      </c>
      <c r="I216" s="211"/>
      <c r="J216" s="212">
        <f>ROUND(I216*H216,2)</f>
        <v>0</v>
      </c>
      <c r="K216" s="208" t="s">
        <v>195</v>
      </c>
      <c r="L216" s="46"/>
      <c r="M216" s="213" t="s">
        <v>19</v>
      </c>
      <c r="N216" s="214" t="s">
        <v>40</v>
      </c>
      <c r="O216" s="86"/>
      <c r="P216" s="215">
        <f>O216*H216</f>
        <v>0</v>
      </c>
      <c r="Q216" s="215">
        <v>0.00018000000000000001</v>
      </c>
      <c r="R216" s="215">
        <f>Q216*H216</f>
        <v>0.00072000000000000005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145</v>
      </c>
      <c r="AT216" s="217" t="s">
        <v>131</v>
      </c>
      <c r="AU216" s="217" t="s">
        <v>79</v>
      </c>
      <c r="AY216" s="19" t="s">
        <v>128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145</v>
      </c>
      <c r="BM216" s="217" t="s">
        <v>1473</v>
      </c>
    </row>
    <row r="217" s="2" customFormat="1">
      <c r="A217" s="40"/>
      <c r="B217" s="41"/>
      <c r="C217" s="42"/>
      <c r="D217" s="228" t="s">
        <v>197</v>
      </c>
      <c r="E217" s="42"/>
      <c r="F217" s="229" t="s">
        <v>1474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197</v>
      </c>
      <c r="AU217" s="19" t="s">
        <v>79</v>
      </c>
    </row>
    <row r="218" s="13" customFormat="1">
      <c r="A218" s="13"/>
      <c r="B218" s="230"/>
      <c r="C218" s="231"/>
      <c r="D218" s="219" t="s">
        <v>224</v>
      </c>
      <c r="E218" s="232" t="s">
        <v>19</v>
      </c>
      <c r="F218" s="233" t="s">
        <v>1475</v>
      </c>
      <c r="G218" s="231"/>
      <c r="H218" s="232" t="s">
        <v>19</v>
      </c>
      <c r="I218" s="234"/>
      <c r="J218" s="231"/>
      <c r="K218" s="231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224</v>
      </c>
      <c r="AU218" s="239" t="s">
        <v>79</v>
      </c>
      <c r="AV218" s="13" t="s">
        <v>77</v>
      </c>
      <c r="AW218" s="13" t="s">
        <v>31</v>
      </c>
      <c r="AX218" s="13" t="s">
        <v>69</v>
      </c>
      <c r="AY218" s="239" t="s">
        <v>128</v>
      </c>
    </row>
    <row r="219" s="14" customFormat="1">
      <c r="A219" s="14"/>
      <c r="B219" s="240"/>
      <c r="C219" s="241"/>
      <c r="D219" s="219" t="s">
        <v>224</v>
      </c>
      <c r="E219" s="242" t="s">
        <v>19</v>
      </c>
      <c r="F219" s="243" t="s">
        <v>1326</v>
      </c>
      <c r="G219" s="241"/>
      <c r="H219" s="244">
        <v>4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224</v>
      </c>
      <c r="AU219" s="250" t="s">
        <v>79</v>
      </c>
      <c r="AV219" s="14" t="s">
        <v>79</v>
      </c>
      <c r="AW219" s="14" t="s">
        <v>31</v>
      </c>
      <c r="AX219" s="14" t="s">
        <v>77</v>
      </c>
      <c r="AY219" s="250" t="s">
        <v>128</v>
      </c>
    </row>
    <row r="220" s="2" customFormat="1" ht="16.5" customHeight="1">
      <c r="A220" s="40"/>
      <c r="B220" s="41"/>
      <c r="C220" s="251" t="s">
        <v>355</v>
      </c>
      <c r="D220" s="251" t="s">
        <v>310</v>
      </c>
      <c r="E220" s="252" t="s">
        <v>1476</v>
      </c>
      <c r="F220" s="253" t="s">
        <v>1477</v>
      </c>
      <c r="G220" s="254" t="s">
        <v>166</v>
      </c>
      <c r="H220" s="255">
        <v>4</v>
      </c>
      <c r="I220" s="256"/>
      <c r="J220" s="257">
        <f>ROUND(I220*H220,2)</f>
        <v>0</v>
      </c>
      <c r="K220" s="253" t="s">
        <v>195</v>
      </c>
      <c r="L220" s="258"/>
      <c r="M220" s="259" t="s">
        <v>19</v>
      </c>
      <c r="N220" s="260" t="s">
        <v>40</v>
      </c>
      <c r="O220" s="86"/>
      <c r="P220" s="215">
        <f>O220*H220</f>
        <v>0</v>
      </c>
      <c r="Q220" s="215">
        <v>0.27000000000000002</v>
      </c>
      <c r="R220" s="215">
        <f>Q220*H220</f>
        <v>1.0800000000000001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163</v>
      </c>
      <c r="AT220" s="217" t="s">
        <v>310</v>
      </c>
      <c r="AU220" s="217" t="s">
        <v>79</v>
      </c>
      <c r="AY220" s="19" t="s">
        <v>128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145</v>
      </c>
      <c r="BM220" s="217" t="s">
        <v>1478</v>
      </c>
    </row>
    <row r="221" s="14" customFormat="1">
      <c r="A221" s="14"/>
      <c r="B221" s="240"/>
      <c r="C221" s="241"/>
      <c r="D221" s="219" t="s">
        <v>224</v>
      </c>
      <c r="E221" s="242" t="s">
        <v>19</v>
      </c>
      <c r="F221" s="243" t="s">
        <v>1326</v>
      </c>
      <c r="G221" s="241"/>
      <c r="H221" s="244">
        <v>4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224</v>
      </c>
      <c r="AU221" s="250" t="s">
        <v>79</v>
      </c>
      <c r="AV221" s="14" t="s">
        <v>79</v>
      </c>
      <c r="AW221" s="14" t="s">
        <v>31</v>
      </c>
      <c r="AX221" s="14" t="s">
        <v>77</v>
      </c>
      <c r="AY221" s="250" t="s">
        <v>128</v>
      </c>
    </row>
    <row r="222" s="2" customFormat="1" ht="24.15" customHeight="1">
      <c r="A222" s="40"/>
      <c r="B222" s="41"/>
      <c r="C222" s="206" t="s">
        <v>360</v>
      </c>
      <c r="D222" s="206" t="s">
        <v>131</v>
      </c>
      <c r="E222" s="207" t="s">
        <v>1479</v>
      </c>
      <c r="F222" s="208" t="s">
        <v>1480</v>
      </c>
      <c r="G222" s="209" t="s">
        <v>243</v>
      </c>
      <c r="H222" s="210">
        <v>12</v>
      </c>
      <c r="I222" s="211"/>
      <c r="J222" s="212">
        <f>ROUND(I222*H222,2)</f>
        <v>0</v>
      </c>
      <c r="K222" s="208" t="s">
        <v>1481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0.0042199999999999998</v>
      </c>
      <c r="R222" s="215">
        <f>Q222*H222</f>
        <v>0.050639999999999998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145</v>
      </c>
      <c r="AT222" s="217" t="s">
        <v>131</v>
      </c>
      <c r="AU222" s="217" t="s">
        <v>79</v>
      </c>
      <c r="AY222" s="19" t="s">
        <v>128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145</v>
      </c>
      <c r="BM222" s="217" t="s">
        <v>1482</v>
      </c>
    </row>
    <row r="223" s="2" customFormat="1">
      <c r="A223" s="40"/>
      <c r="B223" s="41"/>
      <c r="C223" s="42"/>
      <c r="D223" s="228" t="s">
        <v>197</v>
      </c>
      <c r="E223" s="42"/>
      <c r="F223" s="229" t="s">
        <v>1483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197</v>
      </c>
      <c r="AU223" s="19" t="s">
        <v>79</v>
      </c>
    </row>
    <row r="224" s="14" customFormat="1">
      <c r="A224" s="14"/>
      <c r="B224" s="240"/>
      <c r="C224" s="241"/>
      <c r="D224" s="219" t="s">
        <v>224</v>
      </c>
      <c r="E224" s="242" t="s">
        <v>19</v>
      </c>
      <c r="F224" s="243" t="s">
        <v>1484</v>
      </c>
      <c r="G224" s="241"/>
      <c r="H224" s="244">
        <v>12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224</v>
      </c>
      <c r="AU224" s="250" t="s">
        <v>79</v>
      </c>
      <c r="AV224" s="14" t="s">
        <v>79</v>
      </c>
      <c r="AW224" s="14" t="s">
        <v>31</v>
      </c>
      <c r="AX224" s="14" t="s">
        <v>77</v>
      </c>
      <c r="AY224" s="250" t="s">
        <v>128</v>
      </c>
    </row>
    <row r="225" s="2" customFormat="1" ht="21.75" customHeight="1">
      <c r="A225" s="40"/>
      <c r="B225" s="41"/>
      <c r="C225" s="206" t="s">
        <v>365</v>
      </c>
      <c r="D225" s="206" t="s">
        <v>131</v>
      </c>
      <c r="E225" s="207" t="s">
        <v>1485</v>
      </c>
      <c r="F225" s="208" t="s">
        <v>1486</v>
      </c>
      <c r="G225" s="209" t="s">
        <v>166</v>
      </c>
      <c r="H225" s="210">
        <v>24</v>
      </c>
      <c r="I225" s="211"/>
      <c r="J225" s="212">
        <f>ROUND(I225*H225,2)</f>
        <v>0</v>
      </c>
      <c r="K225" s="208" t="s">
        <v>1481</v>
      </c>
      <c r="L225" s="46"/>
      <c r="M225" s="213" t="s">
        <v>19</v>
      </c>
      <c r="N225" s="214" t="s">
        <v>40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145</v>
      </c>
      <c r="AT225" s="217" t="s">
        <v>131</v>
      </c>
      <c r="AU225" s="217" t="s">
        <v>79</v>
      </c>
      <c r="AY225" s="19" t="s">
        <v>128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77</v>
      </c>
      <c r="BK225" s="218">
        <f>ROUND(I225*H225,2)</f>
        <v>0</v>
      </c>
      <c r="BL225" s="19" t="s">
        <v>145</v>
      </c>
      <c r="BM225" s="217" t="s">
        <v>1487</v>
      </c>
    </row>
    <row r="226" s="2" customFormat="1">
      <c r="A226" s="40"/>
      <c r="B226" s="41"/>
      <c r="C226" s="42"/>
      <c r="D226" s="228" t="s">
        <v>197</v>
      </c>
      <c r="E226" s="42"/>
      <c r="F226" s="229" t="s">
        <v>1488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197</v>
      </c>
      <c r="AU226" s="19" t="s">
        <v>79</v>
      </c>
    </row>
    <row r="227" s="13" customFormat="1">
      <c r="A227" s="13"/>
      <c r="B227" s="230"/>
      <c r="C227" s="231"/>
      <c r="D227" s="219" t="s">
        <v>224</v>
      </c>
      <c r="E227" s="232" t="s">
        <v>19</v>
      </c>
      <c r="F227" s="233" t="s">
        <v>1489</v>
      </c>
      <c r="G227" s="231"/>
      <c r="H227" s="232" t="s">
        <v>19</v>
      </c>
      <c r="I227" s="234"/>
      <c r="J227" s="231"/>
      <c r="K227" s="231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224</v>
      </c>
      <c r="AU227" s="239" t="s">
        <v>79</v>
      </c>
      <c r="AV227" s="13" t="s">
        <v>77</v>
      </c>
      <c r="AW227" s="13" t="s">
        <v>31</v>
      </c>
      <c r="AX227" s="13" t="s">
        <v>69</v>
      </c>
      <c r="AY227" s="239" t="s">
        <v>128</v>
      </c>
    </row>
    <row r="228" s="14" customFormat="1">
      <c r="A228" s="14"/>
      <c r="B228" s="240"/>
      <c r="C228" s="241"/>
      <c r="D228" s="219" t="s">
        <v>224</v>
      </c>
      <c r="E228" s="242" t="s">
        <v>19</v>
      </c>
      <c r="F228" s="243" t="s">
        <v>316</v>
      </c>
      <c r="G228" s="241"/>
      <c r="H228" s="244">
        <v>24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224</v>
      </c>
      <c r="AU228" s="250" t="s">
        <v>79</v>
      </c>
      <c r="AV228" s="14" t="s">
        <v>79</v>
      </c>
      <c r="AW228" s="14" t="s">
        <v>31</v>
      </c>
      <c r="AX228" s="14" t="s">
        <v>77</v>
      </c>
      <c r="AY228" s="250" t="s">
        <v>128</v>
      </c>
    </row>
    <row r="229" s="2" customFormat="1" ht="16.5" customHeight="1">
      <c r="A229" s="40"/>
      <c r="B229" s="41"/>
      <c r="C229" s="251" t="s">
        <v>371</v>
      </c>
      <c r="D229" s="251" t="s">
        <v>310</v>
      </c>
      <c r="E229" s="252" t="s">
        <v>1490</v>
      </c>
      <c r="F229" s="253" t="s">
        <v>1491</v>
      </c>
      <c r="G229" s="254" t="s">
        <v>166</v>
      </c>
      <c r="H229" s="255">
        <v>6</v>
      </c>
      <c r="I229" s="256"/>
      <c r="J229" s="257">
        <f>ROUND(I229*H229,2)</f>
        <v>0</v>
      </c>
      <c r="K229" s="253" t="s">
        <v>195</v>
      </c>
      <c r="L229" s="258"/>
      <c r="M229" s="259" t="s">
        <v>19</v>
      </c>
      <c r="N229" s="260" t="s">
        <v>40</v>
      </c>
      <c r="O229" s="86"/>
      <c r="P229" s="215">
        <f>O229*H229</f>
        <v>0</v>
      </c>
      <c r="Q229" s="215">
        <v>0.00064999999999999997</v>
      </c>
      <c r="R229" s="215">
        <f>Q229*H229</f>
        <v>0.0038999999999999998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163</v>
      </c>
      <c r="AT229" s="217" t="s">
        <v>310</v>
      </c>
      <c r="AU229" s="217" t="s">
        <v>79</v>
      </c>
      <c r="AY229" s="19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145</v>
      </c>
      <c r="BM229" s="217" t="s">
        <v>1492</v>
      </c>
    </row>
    <row r="230" s="14" customFormat="1">
      <c r="A230" s="14"/>
      <c r="B230" s="240"/>
      <c r="C230" s="241"/>
      <c r="D230" s="219" t="s">
        <v>224</v>
      </c>
      <c r="E230" s="242" t="s">
        <v>19</v>
      </c>
      <c r="F230" s="243" t="s">
        <v>1460</v>
      </c>
      <c r="G230" s="241"/>
      <c r="H230" s="244">
        <v>6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224</v>
      </c>
      <c r="AU230" s="250" t="s">
        <v>79</v>
      </c>
      <c r="AV230" s="14" t="s">
        <v>79</v>
      </c>
      <c r="AW230" s="14" t="s">
        <v>31</v>
      </c>
      <c r="AX230" s="14" t="s">
        <v>77</v>
      </c>
      <c r="AY230" s="250" t="s">
        <v>128</v>
      </c>
    </row>
    <row r="231" s="2" customFormat="1" ht="16.5" customHeight="1">
      <c r="A231" s="40"/>
      <c r="B231" s="41"/>
      <c r="C231" s="251" t="s">
        <v>376</v>
      </c>
      <c r="D231" s="251" t="s">
        <v>310</v>
      </c>
      <c r="E231" s="252" t="s">
        <v>1493</v>
      </c>
      <c r="F231" s="253" t="s">
        <v>1494</v>
      </c>
      <c r="G231" s="254" t="s">
        <v>166</v>
      </c>
      <c r="H231" s="255">
        <v>6</v>
      </c>
      <c r="I231" s="256"/>
      <c r="J231" s="257">
        <f>ROUND(I231*H231,2)</f>
        <v>0</v>
      </c>
      <c r="K231" s="253" t="s">
        <v>195</v>
      </c>
      <c r="L231" s="258"/>
      <c r="M231" s="259" t="s">
        <v>19</v>
      </c>
      <c r="N231" s="260" t="s">
        <v>40</v>
      </c>
      <c r="O231" s="86"/>
      <c r="P231" s="215">
        <f>O231*H231</f>
        <v>0</v>
      </c>
      <c r="Q231" s="215">
        <v>0.00064000000000000005</v>
      </c>
      <c r="R231" s="215">
        <f>Q231*H231</f>
        <v>0.0038400000000000005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163</v>
      </c>
      <c r="AT231" s="217" t="s">
        <v>310</v>
      </c>
      <c r="AU231" s="217" t="s">
        <v>79</v>
      </c>
      <c r="AY231" s="19" t="s">
        <v>128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145</v>
      </c>
      <c r="BM231" s="217" t="s">
        <v>1495</v>
      </c>
    </row>
    <row r="232" s="14" customFormat="1">
      <c r="A232" s="14"/>
      <c r="B232" s="240"/>
      <c r="C232" s="241"/>
      <c r="D232" s="219" t="s">
        <v>224</v>
      </c>
      <c r="E232" s="242" t="s">
        <v>19</v>
      </c>
      <c r="F232" s="243" t="s">
        <v>1460</v>
      </c>
      <c r="G232" s="241"/>
      <c r="H232" s="244">
        <v>6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224</v>
      </c>
      <c r="AU232" s="250" t="s">
        <v>79</v>
      </c>
      <c r="AV232" s="14" t="s">
        <v>79</v>
      </c>
      <c r="AW232" s="14" t="s">
        <v>31</v>
      </c>
      <c r="AX232" s="14" t="s">
        <v>77</v>
      </c>
      <c r="AY232" s="250" t="s">
        <v>128</v>
      </c>
    </row>
    <row r="233" s="2" customFormat="1" ht="16.5" customHeight="1">
      <c r="A233" s="40"/>
      <c r="B233" s="41"/>
      <c r="C233" s="251" t="s">
        <v>381</v>
      </c>
      <c r="D233" s="251" t="s">
        <v>310</v>
      </c>
      <c r="E233" s="252" t="s">
        <v>1496</v>
      </c>
      <c r="F233" s="253" t="s">
        <v>1497</v>
      </c>
      <c r="G233" s="254" t="s">
        <v>166</v>
      </c>
      <c r="H233" s="255">
        <v>6</v>
      </c>
      <c r="I233" s="256"/>
      <c r="J233" s="257">
        <f>ROUND(I233*H233,2)</f>
        <v>0</v>
      </c>
      <c r="K233" s="253" t="s">
        <v>195</v>
      </c>
      <c r="L233" s="258"/>
      <c r="M233" s="259" t="s">
        <v>19</v>
      </c>
      <c r="N233" s="260" t="s">
        <v>40</v>
      </c>
      <c r="O233" s="86"/>
      <c r="P233" s="215">
        <f>O233*H233</f>
        <v>0</v>
      </c>
      <c r="Q233" s="215">
        <v>0.00054000000000000001</v>
      </c>
      <c r="R233" s="215">
        <f>Q233*H233</f>
        <v>0.0032399999999999998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163</v>
      </c>
      <c r="AT233" s="217" t="s">
        <v>310</v>
      </c>
      <c r="AU233" s="217" t="s">
        <v>79</v>
      </c>
      <c r="AY233" s="19" t="s">
        <v>128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77</v>
      </c>
      <c r="BK233" s="218">
        <f>ROUND(I233*H233,2)</f>
        <v>0</v>
      </c>
      <c r="BL233" s="19" t="s">
        <v>145</v>
      </c>
      <c r="BM233" s="217" t="s">
        <v>1498</v>
      </c>
    </row>
    <row r="234" s="14" customFormat="1">
      <c r="A234" s="14"/>
      <c r="B234" s="240"/>
      <c r="C234" s="241"/>
      <c r="D234" s="219" t="s">
        <v>224</v>
      </c>
      <c r="E234" s="242" t="s">
        <v>19</v>
      </c>
      <c r="F234" s="243" t="s">
        <v>1460</v>
      </c>
      <c r="G234" s="241"/>
      <c r="H234" s="244">
        <v>6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224</v>
      </c>
      <c r="AU234" s="250" t="s">
        <v>79</v>
      </c>
      <c r="AV234" s="14" t="s">
        <v>79</v>
      </c>
      <c r="AW234" s="14" t="s">
        <v>31</v>
      </c>
      <c r="AX234" s="14" t="s">
        <v>77</v>
      </c>
      <c r="AY234" s="250" t="s">
        <v>128</v>
      </c>
    </row>
    <row r="235" s="2" customFormat="1" ht="16.5" customHeight="1">
      <c r="A235" s="40"/>
      <c r="B235" s="41"/>
      <c r="C235" s="251" t="s">
        <v>386</v>
      </c>
      <c r="D235" s="251" t="s">
        <v>310</v>
      </c>
      <c r="E235" s="252" t="s">
        <v>1499</v>
      </c>
      <c r="F235" s="253" t="s">
        <v>1500</v>
      </c>
      <c r="G235" s="254" t="s">
        <v>166</v>
      </c>
      <c r="H235" s="255">
        <v>6</v>
      </c>
      <c r="I235" s="256"/>
      <c r="J235" s="257">
        <f>ROUND(I235*H235,2)</f>
        <v>0</v>
      </c>
      <c r="K235" s="253" t="s">
        <v>195</v>
      </c>
      <c r="L235" s="258"/>
      <c r="M235" s="259" t="s">
        <v>19</v>
      </c>
      <c r="N235" s="260" t="s">
        <v>40</v>
      </c>
      <c r="O235" s="86"/>
      <c r="P235" s="215">
        <f>O235*H235</f>
        <v>0</v>
      </c>
      <c r="Q235" s="215">
        <v>0.00064000000000000005</v>
      </c>
      <c r="R235" s="215">
        <f>Q235*H235</f>
        <v>0.0038400000000000005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163</v>
      </c>
      <c r="AT235" s="217" t="s">
        <v>310</v>
      </c>
      <c r="AU235" s="217" t="s">
        <v>79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145</v>
      </c>
      <c r="BM235" s="217" t="s">
        <v>1501</v>
      </c>
    </row>
    <row r="236" s="14" customFormat="1">
      <c r="A236" s="14"/>
      <c r="B236" s="240"/>
      <c r="C236" s="241"/>
      <c r="D236" s="219" t="s">
        <v>224</v>
      </c>
      <c r="E236" s="242" t="s">
        <v>19</v>
      </c>
      <c r="F236" s="243" t="s">
        <v>1460</v>
      </c>
      <c r="G236" s="241"/>
      <c r="H236" s="244">
        <v>6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224</v>
      </c>
      <c r="AU236" s="250" t="s">
        <v>79</v>
      </c>
      <c r="AV236" s="14" t="s">
        <v>79</v>
      </c>
      <c r="AW236" s="14" t="s">
        <v>31</v>
      </c>
      <c r="AX236" s="14" t="s">
        <v>77</v>
      </c>
      <c r="AY236" s="250" t="s">
        <v>128</v>
      </c>
    </row>
    <row r="237" s="2" customFormat="1" ht="16.5" customHeight="1">
      <c r="A237" s="40"/>
      <c r="B237" s="41"/>
      <c r="C237" s="206" t="s">
        <v>391</v>
      </c>
      <c r="D237" s="206" t="s">
        <v>131</v>
      </c>
      <c r="E237" s="207" t="s">
        <v>1502</v>
      </c>
      <c r="F237" s="208" t="s">
        <v>1503</v>
      </c>
      <c r="G237" s="209" t="s">
        <v>1504</v>
      </c>
      <c r="H237" s="210">
        <v>2</v>
      </c>
      <c r="I237" s="211"/>
      <c r="J237" s="212">
        <f>ROUND(I237*H237,2)</f>
        <v>0</v>
      </c>
      <c r="K237" s="208" t="s">
        <v>195</v>
      </c>
      <c r="L237" s="46"/>
      <c r="M237" s="213" t="s">
        <v>19</v>
      </c>
      <c r="N237" s="214" t="s">
        <v>40</v>
      </c>
      <c r="O237" s="86"/>
      <c r="P237" s="215">
        <f>O237*H237</f>
        <v>0</v>
      </c>
      <c r="Q237" s="215">
        <v>0.00031</v>
      </c>
      <c r="R237" s="215">
        <f>Q237*H237</f>
        <v>0.00062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145</v>
      </c>
      <c r="AT237" s="217" t="s">
        <v>131</v>
      </c>
      <c r="AU237" s="217" t="s">
        <v>79</v>
      </c>
      <c r="AY237" s="19" t="s">
        <v>128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145</v>
      </c>
      <c r="BM237" s="217" t="s">
        <v>1505</v>
      </c>
    </row>
    <row r="238" s="2" customFormat="1">
      <c r="A238" s="40"/>
      <c r="B238" s="41"/>
      <c r="C238" s="42"/>
      <c r="D238" s="228" t="s">
        <v>197</v>
      </c>
      <c r="E238" s="42"/>
      <c r="F238" s="229" t="s">
        <v>1506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197</v>
      </c>
      <c r="AU238" s="19" t="s">
        <v>79</v>
      </c>
    </row>
    <row r="239" s="14" customFormat="1">
      <c r="A239" s="14"/>
      <c r="B239" s="240"/>
      <c r="C239" s="241"/>
      <c r="D239" s="219" t="s">
        <v>224</v>
      </c>
      <c r="E239" s="242" t="s">
        <v>19</v>
      </c>
      <c r="F239" s="243" t="s">
        <v>1317</v>
      </c>
      <c r="G239" s="241"/>
      <c r="H239" s="244">
        <v>2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224</v>
      </c>
      <c r="AU239" s="250" t="s">
        <v>79</v>
      </c>
      <c r="AV239" s="14" t="s">
        <v>79</v>
      </c>
      <c r="AW239" s="14" t="s">
        <v>31</v>
      </c>
      <c r="AX239" s="14" t="s">
        <v>77</v>
      </c>
      <c r="AY239" s="250" t="s">
        <v>128</v>
      </c>
    </row>
    <row r="240" s="2" customFormat="1" ht="16.5" customHeight="1">
      <c r="A240" s="40"/>
      <c r="B240" s="41"/>
      <c r="C240" s="206" t="s">
        <v>397</v>
      </c>
      <c r="D240" s="206" t="s">
        <v>131</v>
      </c>
      <c r="E240" s="207" t="s">
        <v>1507</v>
      </c>
      <c r="F240" s="208" t="s">
        <v>1508</v>
      </c>
      <c r="G240" s="209" t="s">
        <v>1504</v>
      </c>
      <c r="H240" s="210">
        <v>1</v>
      </c>
      <c r="I240" s="211"/>
      <c r="J240" s="212">
        <f>ROUND(I240*H240,2)</f>
        <v>0</v>
      </c>
      <c r="K240" s="208" t="s">
        <v>195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0.00050000000000000001</v>
      </c>
      <c r="R240" s="215">
        <f>Q240*H240</f>
        <v>0.00050000000000000001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145</v>
      </c>
      <c r="AT240" s="217" t="s">
        <v>131</v>
      </c>
      <c r="AU240" s="217" t="s">
        <v>79</v>
      </c>
      <c r="AY240" s="19" t="s">
        <v>128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145</v>
      </c>
      <c r="BM240" s="217" t="s">
        <v>1509</v>
      </c>
    </row>
    <row r="241" s="2" customFormat="1">
      <c r="A241" s="40"/>
      <c r="B241" s="41"/>
      <c r="C241" s="42"/>
      <c r="D241" s="228" t="s">
        <v>197</v>
      </c>
      <c r="E241" s="42"/>
      <c r="F241" s="229" t="s">
        <v>1510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197</v>
      </c>
      <c r="AU241" s="19" t="s">
        <v>79</v>
      </c>
    </row>
    <row r="242" s="14" customFormat="1">
      <c r="A242" s="14"/>
      <c r="B242" s="240"/>
      <c r="C242" s="241"/>
      <c r="D242" s="219" t="s">
        <v>224</v>
      </c>
      <c r="E242" s="242" t="s">
        <v>19</v>
      </c>
      <c r="F242" s="243" t="s">
        <v>1511</v>
      </c>
      <c r="G242" s="241"/>
      <c r="H242" s="244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224</v>
      </c>
      <c r="AU242" s="250" t="s">
        <v>79</v>
      </c>
      <c r="AV242" s="14" t="s">
        <v>79</v>
      </c>
      <c r="AW242" s="14" t="s">
        <v>31</v>
      </c>
      <c r="AX242" s="14" t="s">
        <v>77</v>
      </c>
      <c r="AY242" s="250" t="s">
        <v>128</v>
      </c>
    </row>
    <row r="243" s="2" customFormat="1" ht="16.5" customHeight="1">
      <c r="A243" s="40"/>
      <c r="B243" s="41"/>
      <c r="C243" s="206" t="s">
        <v>402</v>
      </c>
      <c r="D243" s="206" t="s">
        <v>131</v>
      </c>
      <c r="E243" s="207" t="s">
        <v>1512</v>
      </c>
      <c r="F243" s="208" t="s">
        <v>1513</v>
      </c>
      <c r="G243" s="209" t="s">
        <v>166</v>
      </c>
      <c r="H243" s="210">
        <v>2</v>
      </c>
      <c r="I243" s="211"/>
      <c r="J243" s="212">
        <f>ROUND(I243*H243,2)</f>
        <v>0</v>
      </c>
      <c r="K243" s="208" t="s">
        <v>195</v>
      </c>
      <c r="L243" s="46"/>
      <c r="M243" s="213" t="s">
        <v>19</v>
      </c>
      <c r="N243" s="214" t="s">
        <v>40</v>
      </c>
      <c r="O243" s="86"/>
      <c r="P243" s="215">
        <f>O243*H243</f>
        <v>0</v>
      </c>
      <c r="Q243" s="215">
        <v>2.1167600000000002</v>
      </c>
      <c r="R243" s="215">
        <f>Q243*H243</f>
        <v>4.2335200000000004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145</v>
      </c>
      <c r="AT243" s="217" t="s">
        <v>131</v>
      </c>
      <c r="AU243" s="217" t="s">
        <v>79</v>
      </c>
      <c r="AY243" s="19" t="s">
        <v>128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145</v>
      </c>
      <c r="BM243" s="217" t="s">
        <v>1514</v>
      </c>
    </row>
    <row r="244" s="2" customFormat="1">
      <c r="A244" s="40"/>
      <c r="B244" s="41"/>
      <c r="C244" s="42"/>
      <c r="D244" s="228" t="s">
        <v>197</v>
      </c>
      <c r="E244" s="42"/>
      <c r="F244" s="229" t="s">
        <v>1515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197</v>
      </c>
      <c r="AU244" s="19" t="s">
        <v>79</v>
      </c>
    </row>
    <row r="245" s="13" customFormat="1">
      <c r="A245" s="13"/>
      <c r="B245" s="230"/>
      <c r="C245" s="231"/>
      <c r="D245" s="219" t="s">
        <v>224</v>
      </c>
      <c r="E245" s="232" t="s">
        <v>19</v>
      </c>
      <c r="F245" s="233" t="s">
        <v>1516</v>
      </c>
      <c r="G245" s="231"/>
      <c r="H245" s="232" t="s">
        <v>19</v>
      </c>
      <c r="I245" s="234"/>
      <c r="J245" s="231"/>
      <c r="K245" s="231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224</v>
      </c>
      <c r="AU245" s="239" t="s">
        <v>79</v>
      </c>
      <c r="AV245" s="13" t="s">
        <v>77</v>
      </c>
      <c r="AW245" s="13" t="s">
        <v>31</v>
      </c>
      <c r="AX245" s="13" t="s">
        <v>69</v>
      </c>
      <c r="AY245" s="239" t="s">
        <v>128</v>
      </c>
    </row>
    <row r="246" s="14" customFormat="1">
      <c r="A246" s="14"/>
      <c r="B246" s="240"/>
      <c r="C246" s="241"/>
      <c r="D246" s="219" t="s">
        <v>224</v>
      </c>
      <c r="E246" s="242" t="s">
        <v>19</v>
      </c>
      <c r="F246" s="243" t="s">
        <v>1317</v>
      </c>
      <c r="G246" s="241"/>
      <c r="H246" s="244">
        <v>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224</v>
      </c>
      <c r="AU246" s="250" t="s">
        <v>79</v>
      </c>
      <c r="AV246" s="14" t="s">
        <v>79</v>
      </c>
      <c r="AW246" s="14" t="s">
        <v>31</v>
      </c>
      <c r="AX246" s="14" t="s">
        <v>77</v>
      </c>
      <c r="AY246" s="250" t="s">
        <v>128</v>
      </c>
    </row>
    <row r="247" s="2" customFormat="1" ht="16.5" customHeight="1">
      <c r="A247" s="40"/>
      <c r="B247" s="41"/>
      <c r="C247" s="206" t="s">
        <v>407</v>
      </c>
      <c r="D247" s="206" t="s">
        <v>131</v>
      </c>
      <c r="E247" s="207" t="s">
        <v>1517</v>
      </c>
      <c r="F247" s="208" t="s">
        <v>1518</v>
      </c>
      <c r="G247" s="209" t="s">
        <v>166</v>
      </c>
      <c r="H247" s="210">
        <v>2</v>
      </c>
      <c r="I247" s="211"/>
      <c r="J247" s="212">
        <f>ROUND(I247*H247,2)</f>
        <v>0</v>
      </c>
      <c r="K247" s="208" t="s">
        <v>195</v>
      </c>
      <c r="L247" s="46"/>
      <c r="M247" s="213" t="s">
        <v>19</v>
      </c>
      <c r="N247" s="214" t="s">
        <v>40</v>
      </c>
      <c r="O247" s="86"/>
      <c r="P247" s="215">
        <f>O247*H247</f>
        <v>0</v>
      </c>
      <c r="Q247" s="215">
        <v>2.3765000000000001</v>
      </c>
      <c r="R247" s="215">
        <f>Q247*H247</f>
        <v>4.7530000000000001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145</v>
      </c>
      <c r="AT247" s="217" t="s">
        <v>131</v>
      </c>
      <c r="AU247" s="217" t="s">
        <v>79</v>
      </c>
      <c r="AY247" s="19" t="s">
        <v>128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145</v>
      </c>
      <c r="BM247" s="217" t="s">
        <v>1519</v>
      </c>
    </row>
    <row r="248" s="2" customFormat="1">
      <c r="A248" s="40"/>
      <c r="B248" s="41"/>
      <c r="C248" s="42"/>
      <c r="D248" s="228" t="s">
        <v>197</v>
      </c>
      <c r="E248" s="42"/>
      <c r="F248" s="229" t="s">
        <v>1520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197</v>
      </c>
      <c r="AU248" s="19" t="s">
        <v>79</v>
      </c>
    </row>
    <row r="249" s="13" customFormat="1">
      <c r="A249" s="13"/>
      <c r="B249" s="230"/>
      <c r="C249" s="231"/>
      <c r="D249" s="219" t="s">
        <v>224</v>
      </c>
      <c r="E249" s="232" t="s">
        <v>19</v>
      </c>
      <c r="F249" s="233" t="s">
        <v>1516</v>
      </c>
      <c r="G249" s="231"/>
      <c r="H249" s="232" t="s">
        <v>19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224</v>
      </c>
      <c r="AU249" s="239" t="s">
        <v>79</v>
      </c>
      <c r="AV249" s="13" t="s">
        <v>77</v>
      </c>
      <c r="AW249" s="13" t="s">
        <v>31</v>
      </c>
      <c r="AX249" s="13" t="s">
        <v>69</v>
      </c>
      <c r="AY249" s="239" t="s">
        <v>128</v>
      </c>
    </row>
    <row r="250" s="14" customFormat="1">
      <c r="A250" s="14"/>
      <c r="B250" s="240"/>
      <c r="C250" s="241"/>
      <c r="D250" s="219" t="s">
        <v>224</v>
      </c>
      <c r="E250" s="242" t="s">
        <v>19</v>
      </c>
      <c r="F250" s="243" t="s">
        <v>1317</v>
      </c>
      <c r="G250" s="241"/>
      <c r="H250" s="244">
        <v>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224</v>
      </c>
      <c r="AU250" s="250" t="s">
        <v>79</v>
      </c>
      <c r="AV250" s="14" t="s">
        <v>79</v>
      </c>
      <c r="AW250" s="14" t="s">
        <v>31</v>
      </c>
      <c r="AX250" s="14" t="s">
        <v>77</v>
      </c>
      <c r="AY250" s="250" t="s">
        <v>128</v>
      </c>
    </row>
    <row r="251" s="2" customFormat="1" ht="16.5" customHeight="1">
      <c r="A251" s="40"/>
      <c r="B251" s="41"/>
      <c r="C251" s="251" t="s">
        <v>412</v>
      </c>
      <c r="D251" s="251" t="s">
        <v>310</v>
      </c>
      <c r="E251" s="252" t="s">
        <v>1521</v>
      </c>
      <c r="F251" s="253" t="s">
        <v>1522</v>
      </c>
      <c r="G251" s="254" t="s">
        <v>166</v>
      </c>
      <c r="H251" s="255">
        <v>3</v>
      </c>
      <c r="I251" s="256"/>
      <c r="J251" s="257">
        <f>ROUND(I251*H251,2)</f>
        <v>0</v>
      </c>
      <c r="K251" s="253" t="s">
        <v>195</v>
      </c>
      <c r="L251" s="258"/>
      <c r="M251" s="259" t="s">
        <v>19</v>
      </c>
      <c r="N251" s="260" t="s">
        <v>40</v>
      </c>
      <c r="O251" s="86"/>
      <c r="P251" s="215">
        <f>O251*H251</f>
        <v>0</v>
      </c>
      <c r="Q251" s="215">
        <v>1.817</v>
      </c>
      <c r="R251" s="215">
        <f>Q251*H251</f>
        <v>5.4509999999999996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163</v>
      </c>
      <c r="AT251" s="217" t="s">
        <v>310</v>
      </c>
      <c r="AU251" s="217" t="s">
        <v>79</v>
      </c>
      <c r="AY251" s="19" t="s">
        <v>128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145</v>
      </c>
      <c r="BM251" s="217" t="s">
        <v>1523</v>
      </c>
    </row>
    <row r="252" s="14" customFormat="1">
      <c r="A252" s="14"/>
      <c r="B252" s="240"/>
      <c r="C252" s="241"/>
      <c r="D252" s="219" t="s">
        <v>224</v>
      </c>
      <c r="E252" s="242" t="s">
        <v>19</v>
      </c>
      <c r="F252" s="243" t="s">
        <v>1524</v>
      </c>
      <c r="G252" s="241"/>
      <c r="H252" s="244">
        <v>3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224</v>
      </c>
      <c r="AU252" s="250" t="s">
        <v>79</v>
      </c>
      <c r="AV252" s="14" t="s">
        <v>79</v>
      </c>
      <c r="AW252" s="14" t="s">
        <v>31</v>
      </c>
      <c r="AX252" s="14" t="s">
        <v>77</v>
      </c>
      <c r="AY252" s="250" t="s">
        <v>128</v>
      </c>
    </row>
    <row r="253" s="2" customFormat="1" ht="16.5" customHeight="1">
      <c r="A253" s="40"/>
      <c r="B253" s="41"/>
      <c r="C253" s="251" t="s">
        <v>416</v>
      </c>
      <c r="D253" s="251" t="s">
        <v>310</v>
      </c>
      <c r="E253" s="252" t="s">
        <v>1525</v>
      </c>
      <c r="F253" s="253" t="s">
        <v>1526</v>
      </c>
      <c r="G253" s="254" t="s">
        <v>166</v>
      </c>
      <c r="H253" s="255">
        <v>1</v>
      </c>
      <c r="I253" s="256"/>
      <c r="J253" s="257">
        <f>ROUND(I253*H253,2)</f>
        <v>0</v>
      </c>
      <c r="K253" s="253" t="s">
        <v>195</v>
      </c>
      <c r="L253" s="258"/>
      <c r="M253" s="259" t="s">
        <v>19</v>
      </c>
      <c r="N253" s="260" t="s">
        <v>40</v>
      </c>
      <c r="O253" s="86"/>
      <c r="P253" s="215">
        <f>O253*H253</f>
        <v>0</v>
      </c>
      <c r="Q253" s="215">
        <v>4.5800000000000001</v>
      </c>
      <c r="R253" s="215">
        <f>Q253*H253</f>
        <v>4.5800000000000001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163</v>
      </c>
      <c r="AT253" s="217" t="s">
        <v>310</v>
      </c>
      <c r="AU253" s="217" t="s">
        <v>79</v>
      </c>
      <c r="AY253" s="19" t="s">
        <v>128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77</v>
      </c>
      <c r="BK253" s="218">
        <f>ROUND(I253*H253,2)</f>
        <v>0</v>
      </c>
      <c r="BL253" s="19" t="s">
        <v>145</v>
      </c>
      <c r="BM253" s="217" t="s">
        <v>1527</v>
      </c>
    </row>
    <row r="254" s="14" customFormat="1">
      <c r="A254" s="14"/>
      <c r="B254" s="240"/>
      <c r="C254" s="241"/>
      <c r="D254" s="219" t="s">
        <v>224</v>
      </c>
      <c r="E254" s="242" t="s">
        <v>19</v>
      </c>
      <c r="F254" s="243" t="s">
        <v>1528</v>
      </c>
      <c r="G254" s="241"/>
      <c r="H254" s="244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224</v>
      </c>
      <c r="AU254" s="250" t="s">
        <v>79</v>
      </c>
      <c r="AV254" s="14" t="s">
        <v>79</v>
      </c>
      <c r="AW254" s="14" t="s">
        <v>31</v>
      </c>
      <c r="AX254" s="14" t="s">
        <v>77</v>
      </c>
      <c r="AY254" s="250" t="s">
        <v>128</v>
      </c>
    </row>
    <row r="255" s="2" customFormat="1" ht="16.5" customHeight="1">
      <c r="A255" s="40"/>
      <c r="B255" s="41"/>
      <c r="C255" s="251" t="s">
        <v>421</v>
      </c>
      <c r="D255" s="251" t="s">
        <v>310</v>
      </c>
      <c r="E255" s="252" t="s">
        <v>1529</v>
      </c>
      <c r="F255" s="253" t="s">
        <v>1530</v>
      </c>
      <c r="G255" s="254" t="s">
        <v>166</v>
      </c>
      <c r="H255" s="255">
        <v>1</v>
      </c>
      <c r="I255" s="256"/>
      <c r="J255" s="257">
        <f>ROUND(I255*H255,2)</f>
        <v>0</v>
      </c>
      <c r="K255" s="253" t="s">
        <v>195</v>
      </c>
      <c r="L255" s="258"/>
      <c r="M255" s="259" t="s">
        <v>19</v>
      </c>
      <c r="N255" s="260" t="s">
        <v>40</v>
      </c>
      <c r="O255" s="86"/>
      <c r="P255" s="215">
        <f>O255*H255</f>
        <v>0</v>
      </c>
      <c r="Q255" s="215">
        <v>0.92000000000000004</v>
      </c>
      <c r="R255" s="215">
        <f>Q255*H255</f>
        <v>0.92000000000000004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163</v>
      </c>
      <c r="AT255" s="217" t="s">
        <v>310</v>
      </c>
      <c r="AU255" s="217" t="s">
        <v>79</v>
      </c>
      <c r="AY255" s="19" t="s">
        <v>128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145</v>
      </c>
      <c r="BM255" s="217" t="s">
        <v>1531</v>
      </c>
    </row>
    <row r="256" s="14" customFormat="1">
      <c r="A256" s="14"/>
      <c r="B256" s="240"/>
      <c r="C256" s="241"/>
      <c r="D256" s="219" t="s">
        <v>224</v>
      </c>
      <c r="E256" s="242" t="s">
        <v>19</v>
      </c>
      <c r="F256" s="243" t="s">
        <v>1511</v>
      </c>
      <c r="G256" s="241"/>
      <c r="H256" s="244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224</v>
      </c>
      <c r="AU256" s="250" t="s">
        <v>79</v>
      </c>
      <c r="AV256" s="14" t="s">
        <v>79</v>
      </c>
      <c r="AW256" s="14" t="s">
        <v>31</v>
      </c>
      <c r="AX256" s="14" t="s">
        <v>77</v>
      </c>
      <c r="AY256" s="250" t="s">
        <v>128</v>
      </c>
    </row>
    <row r="257" s="2" customFormat="1" ht="16.5" customHeight="1">
      <c r="A257" s="40"/>
      <c r="B257" s="41"/>
      <c r="C257" s="251" t="s">
        <v>425</v>
      </c>
      <c r="D257" s="251" t="s">
        <v>310</v>
      </c>
      <c r="E257" s="252" t="s">
        <v>1532</v>
      </c>
      <c r="F257" s="253" t="s">
        <v>1533</v>
      </c>
      <c r="G257" s="254" t="s">
        <v>166</v>
      </c>
      <c r="H257" s="255">
        <v>3</v>
      </c>
      <c r="I257" s="256"/>
      <c r="J257" s="257">
        <f>ROUND(I257*H257,2)</f>
        <v>0</v>
      </c>
      <c r="K257" s="253" t="s">
        <v>195</v>
      </c>
      <c r="L257" s="258"/>
      <c r="M257" s="259" t="s">
        <v>19</v>
      </c>
      <c r="N257" s="260" t="s">
        <v>40</v>
      </c>
      <c r="O257" s="86"/>
      <c r="P257" s="215">
        <f>O257*H257</f>
        <v>0</v>
      </c>
      <c r="Q257" s="215">
        <v>1.0129999999999999</v>
      </c>
      <c r="R257" s="215">
        <f>Q257*H257</f>
        <v>3.0389999999999997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163</v>
      </c>
      <c r="AT257" s="217" t="s">
        <v>310</v>
      </c>
      <c r="AU257" s="217" t="s">
        <v>79</v>
      </c>
      <c r="AY257" s="19" t="s">
        <v>128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77</v>
      </c>
      <c r="BK257" s="218">
        <f>ROUND(I257*H257,2)</f>
        <v>0</v>
      </c>
      <c r="BL257" s="19" t="s">
        <v>145</v>
      </c>
      <c r="BM257" s="217" t="s">
        <v>1534</v>
      </c>
    </row>
    <row r="258" s="14" customFormat="1">
      <c r="A258" s="14"/>
      <c r="B258" s="240"/>
      <c r="C258" s="241"/>
      <c r="D258" s="219" t="s">
        <v>224</v>
      </c>
      <c r="E258" s="242" t="s">
        <v>19</v>
      </c>
      <c r="F258" s="243" t="s">
        <v>1535</v>
      </c>
      <c r="G258" s="241"/>
      <c r="H258" s="244">
        <v>3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224</v>
      </c>
      <c r="AU258" s="250" t="s">
        <v>79</v>
      </c>
      <c r="AV258" s="14" t="s">
        <v>79</v>
      </c>
      <c r="AW258" s="14" t="s">
        <v>31</v>
      </c>
      <c r="AX258" s="14" t="s">
        <v>77</v>
      </c>
      <c r="AY258" s="250" t="s">
        <v>128</v>
      </c>
    </row>
    <row r="259" s="2" customFormat="1" ht="16.5" customHeight="1">
      <c r="A259" s="40"/>
      <c r="B259" s="41"/>
      <c r="C259" s="251" t="s">
        <v>429</v>
      </c>
      <c r="D259" s="251" t="s">
        <v>310</v>
      </c>
      <c r="E259" s="252" t="s">
        <v>1536</v>
      </c>
      <c r="F259" s="253" t="s">
        <v>1537</v>
      </c>
      <c r="G259" s="254" t="s">
        <v>166</v>
      </c>
      <c r="H259" s="255">
        <v>2</v>
      </c>
      <c r="I259" s="256"/>
      <c r="J259" s="257">
        <f>ROUND(I259*H259,2)</f>
        <v>0</v>
      </c>
      <c r="K259" s="253" t="s">
        <v>195</v>
      </c>
      <c r="L259" s="258"/>
      <c r="M259" s="259" t="s">
        <v>19</v>
      </c>
      <c r="N259" s="260" t="s">
        <v>40</v>
      </c>
      <c r="O259" s="86"/>
      <c r="P259" s="215">
        <f>O259*H259</f>
        <v>0</v>
      </c>
      <c r="Q259" s="215">
        <v>0.50600000000000001</v>
      </c>
      <c r="R259" s="215">
        <f>Q259*H259</f>
        <v>1.012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163</v>
      </c>
      <c r="AT259" s="217" t="s">
        <v>310</v>
      </c>
      <c r="AU259" s="217" t="s">
        <v>79</v>
      </c>
      <c r="AY259" s="19" t="s">
        <v>128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77</v>
      </c>
      <c r="BK259" s="218">
        <f>ROUND(I259*H259,2)</f>
        <v>0</v>
      </c>
      <c r="BL259" s="19" t="s">
        <v>145</v>
      </c>
      <c r="BM259" s="217" t="s">
        <v>1538</v>
      </c>
    </row>
    <row r="260" s="14" customFormat="1">
      <c r="A260" s="14"/>
      <c r="B260" s="240"/>
      <c r="C260" s="241"/>
      <c r="D260" s="219" t="s">
        <v>224</v>
      </c>
      <c r="E260" s="242" t="s">
        <v>19</v>
      </c>
      <c r="F260" s="243" t="s">
        <v>1317</v>
      </c>
      <c r="G260" s="241"/>
      <c r="H260" s="244">
        <v>2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224</v>
      </c>
      <c r="AU260" s="250" t="s">
        <v>79</v>
      </c>
      <c r="AV260" s="14" t="s">
        <v>79</v>
      </c>
      <c r="AW260" s="14" t="s">
        <v>31</v>
      </c>
      <c r="AX260" s="14" t="s">
        <v>77</v>
      </c>
      <c r="AY260" s="250" t="s">
        <v>128</v>
      </c>
    </row>
    <row r="261" s="2" customFormat="1" ht="16.5" customHeight="1">
      <c r="A261" s="40"/>
      <c r="B261" s="41"/>
      <c r="C261" s="251" t="s">
        <v>434</v>
      </c>
      <c r="D261" s="251" t="s">
        <v>310</v>
      </c>
      <c r="E261" s="252" t="s">
        <v>1539</v>
      </c>
      <c r="F261" s="253" t="s">
        <v>1540</v>
      </c>
      <c r="G261" s="254" t="s">
        <v>166</v>
      </c>
      <c r="H261" s="255">
        <v>1</v>
      </c>
      <c r="I261" s="256"/>
      <c r="J261" s="257">
        <f>ROUND(I261*H261,2)</f>
        <v>0</v>
      </c>
      <c r="K261" s="253" t="s">
        <v>195</v>
      </c>
      <c r="L261" s="258"/>
      <c r="M261" s="259" t="s">
        <v>19</v>
      </c>
      <c r="N261" s="260" t="s">
        <v>40</v>
      </c>
      <c r="O261" s="86"/>
      <c r="P261" s="215">
        <f>O261*H261</f>
        <v>0</v>
      </c>
      <c r="Q261" s="215">
        <v>0.254</v>
      </c>
      <c r="R261" s="215">
        <f>Q261*H261</f>
        <v>0.254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163</v>
      </c>
      <c r="AT261" s="217" t="s">
        <v>310</v>
      </c>
      <c r="AU261" s="217" t="s">
        <v>79</v>
      </c>
      <c r="AY261" s="19" t="s">
        <v>128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77</v>
      </c>
      <c r="BK261" s="218">
        <f>ROUND(I261*H261,2)</f>
        <v>0</v>
      </c>
      <c r="BL261" s="19" t="s">
        <v>145</v>
      </c>
      <c r="BM261" s="217" t="s">
        <v>1541</v>
      </c>
    </row>
    <row r="262" s="14" customFormat="1">
      <c r="A262" s="14"/>
      <c r="B262" s="240"/>
      <c r="C262" s="241"/>
      <c r="D262" s="219" t="s">
        <v>224</v>
      </c>
      <c r="E262" s="242" t="s">
        <v>19</v>
      </c>
      <c r="F262" s="243" t="s">
        <v>1511</v>
      </c>
      <c r="G262" s="241"/>
      <c r="H262" s="244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224</v>
      </c>
      <c r="AU262" s="250" t="s">
        <v>79</v>
      </c>
      <c r="AV262" s="14" t="s">
        <v>79</v>
      </c>
      <c r="AW262" s="14" t="s">
        <v>31</v>
      </c>
      <c r="AX262" s="14" t="s">
        <v>77</v>
      </c>
      <c r="AY262" s="250" t="s">
        <v>128</v>
      </c>
    </row>
    <row r="263" s="2" customFormat="1" ht="16.5" customHeight="1">
      <c r="A263" s="40"/>
      <c r="B263" s="41"/>
      <c r="C263" s="251" t="s">
        <v>438</v>
      </c>
      <c r="D263" s="251" t="s">
        <v>310</v>
      </c>
      <c r="E263" s="252" t="s">
        <v>1542</v>
      </c>
      <c r="F263" s="253" t="s">
        <v>1543</v>
      </c>
      <c r="G263" s="254" t="s">
        <v>166</v>
      </c>
      <c r="H263" s="255">
        <v>4</v>
      </c>
      <c r="I263" s="256"/>
      <c r="J263" s="257">
        <f>ROUND(I263*H263,2)</f>
        <v>0</v>
      </c>
      <c r="K263" s="253" t="s">
        <v>195</v>
      </c>
      <c r="L263" s="258"/>
      <c r="M263" s="259" t="s">
        <v>19</v>
      </c>
      <c r="N263" s="260" t="s">
        <v>40</v>
      </c>
      <c r="O263" s="86"/>
      <c r="P263" s="215">
        <f>O263*H263</f>
        <v>0</v>
      </c>
      <c r="Q263" s="215">
        <v>0.54800000000000004</v>
      </c>
      <c r="R263" s="215">
        <f>Q263*H263</f>
        <v>2.1920000000000002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163</v>
      </c>
      <c r="AT263" s="217" t="s">
        <v>310</v>
      </c>
      <c r="AU263" s="217" t="s">
        <v>79</v>
      </c>
      <c r="AY263" s="19" t="s">
        <v>128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77</v>
      </c>
      <c r="BK263" s="218">
        <f>ROUND(I263*H263,2)</f>
        <v>0</v>
      </c>
      <c r="BL263" s="19" t="s">
        <v>145</v>
      </c>
      <c r="BM263" s="217" t="s">
        <v>1544</v>
      </c>
    </row>
    <row r="264" s="14" customFormat="1">
      <c r="A264" s="14"/>
      <c r="B264" s="240"/>
      <c r="C264" s="241"/>
      <c r="D264" s="219" t="s">
        <v>224</v>
      </c>
      <c r="E264" s="242" t="s">
        <v>19</v>
      </c>
      <c r="F264" s="243" t="s">
        <v>1326</v>
      </c>
      <c r="G264" s="241"/>
      <c r="H264" s="244">
        <v>4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224</v>
      </c>
      <c r="AU264" s="250" t="s">
        <v>79</v>
      </c>
      <c r="AV264" s="14" t="s">
        <v>79</v>
      </c>
      <c r="AW264" s="14" t="s">
        <v>31</v>
      </c>
      <c r="AX264" s="14" t="s">
        <v>77</v>
      </c>
      <c r="AY264" s="250" t="s">
        <v>128</v>
      </c>
    </row>
    <row r="265" s="2" customFormat="1" ht="16.5" customHeight="1">
      <c r="A265" s="40"/>
      <c r="B265" s="41"/>
      <c r="C265" s="251" t="s">
        <v>442</v>
      </c>
      <c r="D265" s="251" t="s">
        <v>310</v>
      </c>
      <c r="E265" s="252" t="s">
        <v>1545</v>
      </c>
      <c r="F265" s="253" t="s">
        <v>1546</v>
      </c>
      <c r="G265" s="254" t="s">
        <v>166</v>
      </c>
      <c r="H265" s="255">
        <v>2</v>
      </c>
      <c r="I265" s="256"/>
      <c r="J265" s="257">
        <f>ROUND(I265*H265,2)</f>
        <v>0</v>
      </c>
      <c r="K265" s="253" t="s">
        <v>195</v>
      </c>
      <c r="L265" s="258"/>
      <c r="M265" s="259" t="s">
        <v>19</v>
      </c>
      <c r="N265" s="260" t="s">
        <v>40</v>
      </c>
      <c r="O265" s="86"/>
      <c r="P265" s="215">
        <f>O265*H265</f>
        <v>0</v>
      </c>
      <c r="Q265" s="215">
        <v>0.040000000000000001</v>
      </c>
      <c r="R265" s="215">
        <f>Q265*H265</f>
        <v>0.080000000000000002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163</v>
      </c>
      <c r="AT265" s="217" t="s">
        <v>310</v>
      </c>
      <c r="AU265" s="217" t="s">
        <v>79</v>
      </c>
      <c r="AY265" s="19" t="s">
        <v>128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77</v>
      </c>
      <c r="BK265" s="218">
        <f>ROUND(I265*H265,2)</f>
        <v>0</v>
      </c>
      <c r="BL265" s="19" t="s">
        <v>145</v>
      </c>
      <c r="BM265" s="217" t="s">
        <v>1547</v>
      </c>
    </row>
    <row r="266" s="14" customFormat="1">
      <c r="A266" s="14"/>
      <c r="B266" s="240"/>
      <c r="C266" s="241"/>
      <c r="D266" s="219" t="s">
        <v>224</v>
      </c>
      <c r="E266" s="242" t="s">
        <v>19</v>
      </c>
      <c r="F266" s="243" t="s">
        <v>1317</v>
      </c>
      <c r="G266" s="241"/>
      <c r="H266" s="244">
        <v>2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224</v>
      </c>
      <c r="AU266" s="250" t="s">
        <v>79</v>
      </c>
      <c r="AV266" s="14" t="s">
        <v>79</v>
      </c>
      <c r="AW266" s="14" t="s">
        <v>31</v>
      </c>
      <c r="AX266" s="14" t="s">
        <v>77</v>
      </c>
      <c r="AY266" s="250" t="s">
        <v>128</v>
      </c>
    </row>
    <row r="267" s="2" customFormat="1" ht="16.5" customHeight="1">
      <c r="A267" s="40"/>
      <c r="B267" s="41"/>
      <c r="C267" s="251" t="s">
        <v>446</v>
      </c>
      <c r="D267" s="251" t="s">
        <v>310</v>
      </c>
      <c r="E267" s="252" t="s">
        <v>1548</v>
      </c>
      <c r="F267" s="253" t="s">
        <v>1549</v>
      </c>
      <c r="G267" s="254" t="s">
        <v>166</v>
      </c>
      <c r="H267" s="255">
        <v>5</v>
      </c>
      <c r="I267" s="256"/>
      <c r="J267" s="257">
        <f>ROUND(I267*H267,2)</f>
        <v>0</v>
      </c>
      <c r="K267" s="253" t="s">
        <v>195</v>
      </c>
      <c r="L267" s="258"/>
      <c r="M267" s="259" t="s">
        <v>19</v>
      </c>
      <c r="N267" s="260" t="s">
        <v>40</v>
      </c>
      <c r="O267" s="86"/>
      <c r="P267" s="215">
        <f>O267*H267</f>
        <v>0</v>
      </c>
      <c r="Q267" s="215">
        <v>0.050999999999999997</v>
      </c>
      <c r="R267" s="215">
        <f>Q267*H267</f>
        <v>0.255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163</v>
      </c>
      <c r="AT267" s="217" t="s">
        <v>310</v>
      </c>
      <c r="AU267" s="217" t="s">
        <v>79</v>
      </c>
      <c r="AY267" s="19" t="s">
        <v>128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77</v>
      </c>
      <c r="BK267" s="218">
        <f>ROUND(I267*H267,2)</f>
        <v>0</v>
      </c>
      <c r="BL267" s="19" t="s">
        <v>145</v>
      </c>
      <c r="BM267" s="217" t="s">
        <v>1550</v>
      </c>
    </row>
    <row r="268" s="14" customFormat="1">
      <c r="A268" s="14"/>
      <c r="B268" s="240"/>
      <c r="C268" s="241"/>
      <c r="D268" s="219" t="s">
        <v>224</v>
      </c>
      <c r="E268" s="242" t="s">
        <v>19</v>
      </c>
      <c r="F268" s="243" t="s">
        <v>1551</v>
      </c>
      <c r="G268" s="241"/>
      <c r="H268" s="244">
        <v>5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224</v>
      </c>
      <c r="AU268" s="250" t="s">
        <v>79</v>
      </c>
      <c r="AV268" s="14" t="s">
        <v>79</v>
      </c>
      <c r="AW268" s="14" t="s">
        <v>31</v>
      </c>
      <c r="AX268" s="14" t="s">
        <v>77</v>
      </c>
      <c r="AY268" s="250" t="s">
        <v>128</v>
      </c>
    </row>
    <row r="269" s="2" customFormat="1" ht="16.5" customHeight="1">
      <c r="A269" s="40"/>
      <c r="B269" s="41"/>
      <c r="C269" s="251" t="s">
        <v>450</v>
      </c>
      <c r="D269" s="251" t="s">
        <v>310</v>
      </c>
      <c r="E269" s="252" t="s">
        <v>1552</v>
      </c>
      <c r="F269" s="253" t="s">
        <v>1553</v>
      </c>
      <c r="G269" s="254" t="s">
        <v>166</v>
      </c>
      <c r="H269" s="255">
        <v>1</v>
      </c>
      <c r="I269" s="256"/>
      <c r="J269" s="257">
        <f>ROUND(I269*H269,2)</f>
        <v>0</v>
      </c>
      <c r="K269" s="253" t="s">
        <v>195</v>
      </c>
      <c r="L269" s="258"/>
      <c r="M269" s="259" t="s">
        <v>19</v>
      </c>
      <c r="N269" s="260" t="s">
        <v>40</v>
      </c>
      <c r="O269" s="86"/>
      <c r="P269" s="215">
        <f>O269*H269</f>
        <v>0</v>
      </c>
      <c r="Q269" s="215">
        <v>0.068000000000000005</v>
      </c>
      <c r="R269" s="215">
        <f>Q269*H269</f>
        <v>0.068000000000000005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163</v>
      </c>
      <c r="AT269" s="217" t="s">
        <v>310</v>
      </c>
      <c r="AU269" s="217" t="s">
        <v>79</v>
      </c>
      <c r="AY269" s="19" t="s">
        <v>128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145</v>
      </c>
      <c r="BM269" s="217" t="s">
        <v>1554</v>
      </c>
    </row>
    <row r="270" s="14" customFormat="1">
      <c r="A270" s="14"/>
      <c r="B270" s="240"/>
      <c r="C270" s="241"/>
      <c r="D270" s="219" t="s">
        <v>224</v>
      </c>
      <c r="E270" s="242" t="s">
        <v>19</v>
      </c>
      <c r="F270" s="243" t="s">
        <v>1511</v>
      </c>
      <c r="G270" s="241"/>
      <c r="H270" s="244">
        <v>1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224</v>
      </c>
      <c r="AU270" s="250" t="s">
        <v>79</v>
      </c>
      <c r="AV270" s="14" t="s">
        <v>79</v>
      </c>
      <c r="AW270" s="14" t="s">
        <v>31</v>
      </c>
      <c r="AX270" s="14" t="s">
        <v>77</v>
      </c>
      <c r="AY270" s="250" t="s">
        <v>128</v>
      </c>
    </row>
    <row r="271" s="2" customFormat="1" ht="16.5" customHeight="1">
      <c r="A271" s="40"/>
      <c r="B271" s="41"/>
      <c r="C271" s="251" t="s">
        <v>455</v>
      </c>
      <c r="D271" s="251" t="s">
        <v>310</v>
      </c>
      <c r="E271" s="252" t="s">
        <v>1555</v>
      </c>
      <c r="F271" s="253" t="s">
        <v>1556</v>
      </c>
      <c r="G271" s="254" t="s">
        <v>166</v>
      </c>
      <c r="H271" s="255">
        <v>23</v>
      </c>
      <c r="I271" s="256"/>
      <c r="J271" s="257">
        <f>ROUND(I271*H271,2)</f>
        <v>0</v>
      </c>
      <c r="K271" s="253" t="s">
        <v>195</v>
      </c>
      <c r="L271" s="258"/>
      <c r="M271" s="259" t="s">
        <v>19</v>
      </c>
      <c r="N271" s="260" t="s">
        <v>40</v>
      </c>
      <c r="O271" s="86"/>
      <c r="P271" s="215">
        <f>O271*H271</f>
        <v>0</v>
      </c>
      <c r="Q271" s="215">
        <v>0.002</v>
      </c>
      <c r="R271" s="215">
        <f>Q271*H271</f>
        <v>0.045999999999999999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163</v>
      </c>
      <c r="AT271" s="217" t="s">
        <v>310</v>
      </c>
      <c r="AU271" s="217" t="s">
        <v>79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77</v>
      </c>
      <c r="BK271" s="218">
        <f>ROUND(I271*H271,2)</f>
        <v>0</v>
      </c>
      <c r="BL271" s="19" t="s">
        <v>145</v>
      </c>
      <c r="BM271" s="217" t="s">
        <v>1557</v>
      </c>
    </row>
    <row r="272" s="14" customFormat="1">
      <c r="A272" s="14"/>
      <c r="B272" s="240"/>
      <c r="C272" s="241"/>
      <c r="D272" s="219" t="s">
        <v>224</v>
      </c>
      <c r="E272" s="242" t="s">
        <v>19</v>
      </c>
      <c r="F272" s="243" t="s">
        <v>1558</v>
      </c>
      <c r="G272" s="241"/>
      <c r="H272" s="244">
        <v>23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224</v>
      </c>
      <c r="AU272" s="250" t="s">
        <v>79</v>
      </c>
      <c r="AV272" s="14" t="s">
        <v>79</v>
      </c>
      <c r="AW272" s="14" t="s">
        <v>31</v>
      </c>
      <c r="AX272" s="14" t="s">
        <v>77</v>
      </c>
      <c r="AY272" s="250" t="s">
        <v>128</v>
      </c>
    </row>
    <row r="273" s="2" customFormat="1" ht="16.5" customHeight="1">
      <c r="A273" s="40"/>
      <c r="B273" s="41"/>
      <c r="C273" s="206" t="s">
        <v>459</v>
      </c>
      <c r="D273" s="206" t="s">
        <v>131</v>
      </c>
      <c r="E273" s="207" t="s">
        <v>1559</v>
      </c>
      <c r="F273" s="208" t="s">
        <v>1560</v>
      </c>
      <c r="G273" s="209" t="s">
        <v>209</v>
      </c>
      <c r="H273" s="210">
        <v>6.5</v>
      </c>
      <c r="I273" s="211"/>
      <c r="J273" s="212">
        <f>ROUND(I273*H273,2)</f>
        <v>0</v>
      </c>
      <c r="K273" s="208" t="s">
        <v>19</v>
      </c>
      <c r="L273" s="46"/>
      <c r="M273" s="213" t="s">
        <v>19</v>
      </c>
      <c r="N273" s="214" t="s">
        <v>40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145</v>
      </c>
      <c r="AT273" s="217" t="s">
        <v>131</v>
      </c>
      <c r="AU273" s="217" t="s">
        <v>79</v>
      </c>
      <c r="AY273" s="19" t="s">
        <v>128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77</v>
      </c>
      <c r="BK273" s="218">
        <f>ROUND(I273*H273,2)</f>
        <v>0</v>
      </c>
      <c r="BL273" s="19" t="s">
        <v>145</v>
      </c>
      <c r="BM273" s="217" t="s">
        <v>1561</v>
      </c>
    </row>
    <row r="274" s="13" customFormat="1">
      <c r="A274" s="13"/>
      <c r="B274" s="230"/>
      <c r="C274" s="231"/>
      <c r="D274" s="219" t="s">
        <v>224</v>
      </c>
      <c r="E274" s="232" t="s">
        <v>19</v>
      </c>
      <c r="F274" s="233" t="s">
        <v>1562</v>
      </c>
      <c r="G274" s="231"/>
      <c r="H274" s="232" t="s">
        <v>19</v>
      </c>
      <c r="I274" s="234"/>
      <c r="J274" s="231"/>
      <c r="K274" s="231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224</v>
      </c>
      <c r="AU274" s="239" t="s">
        <v>79</v>
      </c>
      <c r="AV274" s="13" t="s">
        <v>77</v>
      </c>
      <c r="AW274" s="13" t="s">
        <v>31</v>
      </c>
      <c r="AX274" s="13" t="s">
        <v>69</v>
      </c>
      <c r="AY274" s="239" t="s">
        <v>128</v>
      </c>
    </row>
    <row r="275" s="14" customFormat="1">
      <c r="A275" s="14"/>
      <c r="B275" s="240"/>
      <c r="C275" s="241"/>
      <c r="D275" s="219" t="s">
        <v>224</v>
      </c>
      <c r="E275" s="242" t="s">
        <v>19</v>
      </c>
      <c r="F275" s="243" t="s">
        <v>1563</v>
      </c>
      <c r="G275" s="241"/>
      <c r="H275" s="244">
        <v>6.5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224</v>
      </c>
      <c r="AU275" s="250" t="s">
        <v>79</v>
      </c>
      <c r="AV275" s="14" t="s">
        <v>79</v>
      </c>
      <c r="AW275" s="14" t="s">
        <v>31</v>
      </c>
      <c r="AX275" s="14" t="s">
        <v>77</v>
      </c>
      <c r="AY275" s="250" t="s">
        <v>128</v>
      </c>
    </row>
    <row r="276" s="2" customFormat="1" ht="16.5" customHeight="1">
      <c r="A276" s="40"/>
      <c r="B276" s="41"/>
      <c r="C276" s="206" t="s">
        <v>464</v>
      </c>
      <c r="D276" s="206" t="s">
        <v>131</v>
      </c>
      <c r="E276" s="207" t="s">
        <v>1564</v>
      </c>
      <c r="F276" s="208" t="s">
        <v>1565</v>
      </c>
      <c r="G276" s="209" t="s">
        <v>166</v>
      </c>
      <c r="H276" s="210">
        <v>4</v>
      </c>
      <c r="I276" s="211"/>
      <c r="J276" s="212">
        <f>ROUND(I276*H276,2)</f>
        <v>0</v>
      </c>
      <c r="K276" s="208" t="s">
        <v>195</v>
      </c>
      <c r="L276" s="46"/>
      <c r="M276" s="213" t="s">
        <v>19</v>
      </c>
      <c r="N276" s="214" t="s">
        <v>40</v>
      </c>
      <c r="O276" s="86"/>
      <c r="P276" s="215">
        <f>O276*H276</f>
        <v>0</v>
      </c>
      <c r="Q276" s="215">
        <v>0.21734000000000001</v>
      </c>
      <c r="R276" s="215">
        <f>Q276*H276</f>
        <v>0.86936000000000002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145</v>
      </c>
      <c r="AT276" s="217" t="s">
        <v>131</v>
      </c>
      <c r="AU276" s="217" t="s">
        <v>79</v>
      </c>
      <c r="AY276" s="19" t="s">
        <v>128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77</v>
      </c>
      <c r="BK276" s="218">
        <f>ROUND(I276*H276,2)</f>
        <v>0</v>
      </c>
      <c r="BL276" s="19" t="s">
        <v>145</v>
      </c>
      <c r="BM276" s="217" t="s">
        <v>1566</v>
      </c>
    </row>
    <row r="277" s="2" customFormat="1">
      <c r="A277" s="40"/>
      <c r="B277" s="41"/>
      <c r="C277" s="42"/>
      <c r="D277" s="228" t="s">
        <v>197</v>
      </c>
      <c r="E277" s="42"/>
      <c r="F277" s="229" t="s">
        <v>1567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197</v>
      </c>
      <c r="AU277" s="19" t="s">
        <v>79</v>
      </c>
    </row>
    <row r="278" s="13" customFormat="1">
      <c r="A278" s="13"/>
      <c r="B278" s="230"/>
      <c r="C278" s="231"/>
      <c r="D278" s="219" t="s">
        <v>224</v>
      </c>
      <c r="E278" s="232" t="s">
        <v>19</v>
      </c>
      <c r="F278" s="233" t="s">
        <v>1568</v>
      </c>
      <c r="G278" s="231"/>
      <c r="H278" s="232" t="s">
        <v>19</v>
      </c>
      <c r="I278" s="234"/>
      <c r="J278" s="231"/>
      <c r="K278" s="231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224</v>
      </c>
      <c r="AU278" s="239" t="s">
        <v>79</v>
      </c>
      <c r="AV278" s="13" t="s">
        <v>77</v>
      </c>
      <c r="AW278" s="13" t="s">
        <v>31</v>
      </c>
      <c r="AX278" s="13" t="s">
        <v>69</v>
      </c>
      <c r="AY278" s="239" t="s">
        <v>128</v>
      </c>
    </row>
    <row r="279" s="14" customFormat="1">
      <c r="A279" s="14"/>
      <c r="B279" s="240"/>
      <c r="C279" s="241"/>
      <c r="D279" s="219" t="s">
        <v>224</v>
      </c>
      <c r="E279" s="242" t="s">
        <v>19</v>
      </c>
      <c r="F279" s="243" t="s">
        <v>1326</v>
      </c>
      <c r="G279" s="241"/>
      <c r="H279" s="244">
        <v>4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224</v>
      </c>
      <c r="AU279" s="250" t="s">
        <v>79</v>
      </c>
      <c r="AV279" s="14" t="s">
        <v>79</v>
      </c>
      <c r="AW279" s="14" t="s">
        <v>31</v>
      </c>
      <c r="AX279" s="14" t="s">
        <v>77</v>
      </c>
      <c r="AY279" s="250" t="s">
        <v>128</v>
      </c>
    </row>
    <row r="280" s="2" customFormat="1" ht="16.5" customHeight="1">
      <c r="A280" s="40"/>
      <c r="B280" s="41"/>
      <c r="C280" s="251" t="s">
        <v>474</v>
      </c>
      <c r="D280" s="251" t="s">
        <v>310</v>
      </c>
      <c r="E280" s="252" t="s">
        <v>1569</v>
      </c>
      <c r="F280" s="253" t="s">
        <v>1570</v>
      </c>
      <c r="G280" s="254" t="s">
        <v>166</v>
      </c>
      <c r="H280" s="255">
        <v>2</v>
      </c>
      <c r="I280" s="256"/>
      <c r="J280" s="257">
        <f>ROUND(I280*H280,2)</f>
        <v>0</v>
      </c>
      <c r="K280" s="253" t="s">
        <v>195</v>
      </c>
      <c r="L280" s="258"/>
      <c r="M280" s="259" t="s">
        <v>19</v>
      </c>
      <c r="N280" s="260" t="s">
        <v>40</v>
      </c>
      <c r="O280" s="86"/>
      <c r="P280" s="215">
        <f>O280*H280</f>
        <v>0</v>
      </c>
      <c r="Q280" s="215">
        <v>0.19600000000000001</v>
      </c>
      <c r="R280" s="215">
        <f>Q280*H280</f>
        <v>0.39200000000000002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163</v>
      </c>
      <c r="AT280" s="217" t="s">
        <v>310</v>
      </c>
      <c r="AU280" s="217" t="s">
        <v>79</v>
      </c>
      <c r="AY280" s="19" t="s">
        <v>128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77</v>
      </c>
      <c r="BK280" s="218">
        <f>ROUND(I280*H280,2)</f>
        <v>0</v>
      </c>
      <c r="BL280" s="19" t="s">
        <v>145</v>
      </c>
      <c r="BM280" s="217" t="s">
        <v>1571</v>
      </c>
    </row>
    <row r="281" s="14" customFormat="1">
      <c r="A281" s="14"/>
      <c r="B281" s="240"/>
      <c r="C281" s="241"/>
      <c r="D281" s="219" t="s">
        <v>224</v>
      </c>
      <c r="E281" s="242" t="s">
        <v>19</v>
      </c>
      <c r="F281" s="243" t="s">
        <v>1317</v>
      </c>
      <c r="G281" s="241"/>
      <c r="H281" s="244">
        <v>2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224</v>
      </c>
      <c r="AU281" s="250" t="s">
        <v>79</v>
      </c>
      <c r="AV281" s="14" t="s">
        <v>79</v>
      </c>
      <c r="AW281" s="14" t="s">
        <v>31</v>
      </c>
      <c r="AX281" s="14" t="s">
        <v>77</v>
      </c>
      <c r="AY281" s="250" t="s">
        <v>128</v>
      </c>
    </row>
    <row r="282" s="2" customFormat="1" ht="21.75" customHeight="1">
      <c r="A282" s="40"/>
      <c r="B282" s="41"/>
      <c r="C282" s="251" t="s">
        <v>478</v>
      </c>
      <c r="D282" s="251" t="s">
        <v>310</v>
      </c>
      <c r="E282" s="252" t="s">
        <v>456</v>
      </c>
      <c r="F282" s="253" t="s">
        <v>457</v>
      </c>
      <c r="G282" s="254" t="s">
        <v>166</v>
      </c>
      <c r="H282" s="255">
        <v>2</v>
      </c>
      <c r="I282" s="256"/>
      <c r="J282" s="257">
        <f>ROUND(I282*H282,2)</f>
        <v>0</v>
      </c>
      <c r="K282" s="253" t="s">
        <v>195</v>
      </c>
      <c r="L282" s="258"/>
      <c r="M282" s="259" t="s">
        <v>19</v>
      </c>
      <c r="N282" s="260" t="s">
        <v>40</v>
      </c>
      <c r="O282" s="86"/>
      <c r="P282" s="215">
        <f>O282*H282</f>
        <v>0</v>
      </c>
      <c r="Q282" s="215">
        <v>0.069000000000000006</v>
      </c>
      <c r="R282" s="215">
        <f>Q282*H282</f>
        <v>0.13800000000000001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163</v>
      </c>
      <c r="AT282" s="217" t="s">
        <v>310</v>
      </c>
      <c r="AU282" s="217" t="s">
        <v>79</v>
      </c>
      <c r="AY282" s="19" t="s">
        <v>128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77</v>
      </c>
      <c r="BK282" s="218">
        <f>ROUND(I282*H282,2)</f>
        <v>0</v>
      </c>
      <c r="BL282" s="19" t="s">
        <v>145</v>
      </c>
      <c r="BM282" s="217" t="s">
        <v>1572</v>
      </c>
    </row>
    <row r="283" s="14" customFormat="1">
      <c r="A283" s="14"/>
      <c r="B283" s="240"/>
      <c r="C283" s="241"/>
      <c r="D283" s="219" t="s">
        <v>224</v>
      </c>
      <c r="E283" s="242" t="s">
        <v>19</v>
      </c>
      <c r="F283" s="243" t="s">
        <v>1317</v>
      </c>
      <c r="G283" s="241"/>
      <c r="H283" s="244">
        <v>2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224</v>
      </c>
      <c r="AU283" s="250" t="s">
        <v>79</v>
      </c>
      <c r="AV283" s="14" t="s">
        <v>79</v>
      </c>
      <c r="AW283" s="14" t="s">
        <v>31</v>
      </c>
      <c r="AX283" s="14" t="s">
        <v>77</v>
      </c>
      <c r="AY283" s="250" t="s">
        <v>128</v>
      </c>
    </row>
    <row r="284" s="12" customFormat="1" ht="22.8" customHeight="1">
      <c r="A284" s="12"/>
      <c r="B284" s="190"/>
      <c r="C284" s="191"/>
      <c r="D284" s="192" t="s">
        <v>68</v>
      </c>
      <c r="E284" s="204" t="s">
        <v>172</v>
      </c>
      <c r="F284" s="204" t="s">
        <v>463</v>
      </c>
      <c r="G284" s="191"/>
      <c r="H284" s="191"/>
      <c r="I284" s="194"/>
      <c r="J284" s="205">
        <f>BK284</f>
        <v>0</v>
      </c>
      <c r="K284" s="191"/>
      <c r="L284" s="196"/>
      <c r="M284" s="197"/>
      <c r="N284" s="198"/>
      <c r="O284" s="198"/>
      <c r="P284" s="199">
        <f>SUM(P285:P293)</f>
        <v>0</v>
      </c>
      <c r="Q284" s="198"/>
      <c r="R284" s="199">
        <f>SUM(R285:R293)</f>
        <v>0</v>
      </c>
      <c r="S284" s="198"/>
      <c r="T284" s="200">
        <f>SUM(T285:T293)</f>
        <v>41.164999999999999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77</v>
      </c>
      <c r="AT284" s="202" t="s">
        <v>68</v>
      </c>
      <c r="AU284" s="202" t="s">
        <v>77</v>
      </c>
      <c r="AY284" s="201" t="s">
        <v>128</v>
      </c>
      <c r="BK284" s="203">
        <f>SUM(BK285:BK293)</f>
        <v>0</v>
      </c>
    </row>
    <row r="285" s="2" customFormat="1" ht="16.5" customHeight="1">
      <c r="A285" s="40"/>
      <c r="B285" s="41"/>
      <c r="C285" s="206" t="s">
        <v>486</v>
      </c>
      <c r="D285" s="206" t="s">
        <v>131</v>
      </c>
      <c r="E285" s="207" t="s">
        <v>1573</v>
      </c>
      <c r="F285" s="208" t="s">
        <v>1574</v>
      </c>
      <c r="G285" s="209" t="s">
        <v>243</v>
      </c>
      <c r="H285" s="210">
        <v>79</v>
      </c>
      <c r="I285" s="211"/>
      <c r="J285" s="212">
        <f>ROUND(I285*H285,2)</f>
        <v>0</v>
      </c>
      <c r="K285" s="208" t="s">
        <v>195</v>
      </c>
      <c r="L285" s="46"/>
      <c r="M285" s="213" t="s">
        <v>19</v>
      </c>
      <c r="N285" s="214" t="s">
        <v>40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0.32000000000000001</v>
      </c>
      <c r="T285" s="216">
        <f>S285*H285</f>
        <v>25.280000000000001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145</v>
      </c>
      <c r="AT285" s="217" t="s">
        <v>131</v>
      </c>
      <c r="AU285" s="217" t="s">
        <v>79</v>
      </c>
      <c r="AY285" s="19" t="s">
        <v>128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77</v>
      </c>
      <c r="BK285" s="218">
        <f>ROUND(I285*H285,2)</f>
        <v>0</v>
      </c>
      <c r="BL285" s="19" t="s">
        <v>145</v>
      </c>
      <c r="BM285" s="217" t="s">
        <v>1575</v>
      </c>
    </row>
    <row r="286" s="2" customFormat="1">
      <c r="A286" s="40"/>
      <c r="B286" s="41"/>
      <c r="C286" s="42"/>
      <c r="D286" s="228" t="s">
        <v>197</v>
      </c>
      <c r="E286" s="42"/>
      <c r="F286" s="229" t="s">
        <v>1576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197</v>
      </c>
      <c r="AU286" s="19" t="s">
        <v>79</v>
      </c>
    </row>
    <row r="287" s="14" customFormat="1">
      <c r="A287" s="14"/>
      <c r="B287" s="240"/>
      <c r="C287" s="241"/>
      <c r="D287" s="219" t="s">
        <v>224</v>
      </c>
      <c r="E287" s="242" t="s">
        <v>19</v>
      </c>
      <c r="F287" s="243" t="s">
        <v>1577</v>
      </c>
      <c r="G287" s="241"/>
      <c r="H287" s="244">
        <v>79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224</v>
      </c>
      <c r="AU287" s="250" t="s">
        <v>79</v>
      </c>
      <c r="AV287" s="14" t="s">
        <v>79</v>
      </c>
      <c r="AW287" s="14" t="s">
        <v>31</v>
      </c>
      <c r="AX287" s="14" t="s">
        <v>77</v>
      </c>
      <c r="AY287" s="250" t="s">
        <v>128</v>
      </c>
    </row>
    <row r="288" s="2" customFormat="1" ht="16.5" customHeight="1">
      <c r="A288" s="40"/>
      <c r="B288" s="41"/>
      <c r="C288" s="206" t="s">
        <v>490</v>
      </c>
      <c r="D288" s="206" t="s">
        <v>131</v>
      </c>
      <c r="E288" s="207" t="s">
        <v>1578</v>
      </c>
      <c r="F288" s="208" t="s">
        <v>1579</v>
      </c>
      <c r="G288" s="209" t="s">
        <v>243</v>
      </c>
      <c r="H288" s="210">
        <v>49</v>
      </c>
      <c r="I288" s="211"/>
      <c r="J288" s="212">
        <f>ROUND(I288*H288,2)</f>
        <v>0</v>
      </c>
      <c r="K288" s="208" t="s">
        <v>195</v>
      </c>
      <c r="L288" s="46"/>
      <c r="M288" s="213" t="s">
        <v>19</v>
      </c>
      <c r="N288" s="214" t="s">
        <v>40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0.23999999999999999</v>
      </c>
      <c r="T288" s="216">
        <f>S288*H288</f>
        <v>11.76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145</v>
      </c>
      <c r="AT288" s="217" t="s">
        <v>131</v>
      </c>
      <c r="AU288" s="217" t="s">
        <v>79</v>
      </c>
      <c r="AY288" s="19" t="s">
        <v>128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77</v>
      </c>
      <c r="BK288" s="218">
        <f>ROUND(I288*H288,2)</f>
        <v>0</v>
      </c>
      <c r="BL288" s="19" t="s">
        <v>145</v>
      </c>
      <c r="BM288" s="217" t="s">
        <v>1580</v>
      </c>
    </row>
    <row r="289" s="2" customFormat="1">
      <c r="A289" s="40"/>
      <c r="B289" s="41"/>
      <c r="C289" s="42"/>
      <c r="D289" s="228" t="s">
        <v>197</v>
      </c>
      <c r="E289" s="42"/>
      <c r="F289" s="229" t="s">
        <v>1581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197</v>
      </c>
      <c r="AU289" s="19" t="s">
        <v>79</v>
      </c>
    </row>
    <row r="290" s="14" customFormat="1">
      <c r="A290" s="14"/>
      <c r="B290" s="240"/>
      <c r="C290" s="241"/>
      <c r="D290" s="219" t="s">
        <v>224</v>
      </c>
      <c r="E290" s="242" t="s">
        <v>19</v>
      </c>
      <c r="F290" s="243" t="s">
        <v>1582</v>
      </c>
      <c r="G290" s="241"/>
      <c r="H290" s="244">
        <v>49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224</v>
      </c>
      <c r="AU290" s="250" t="s">
        <v>79</v>
      </c>
      <c r="AV290" s="14" t="s">
        <v>79</v>
      </c>
      <c r="AW290" s="14" t="s">
        <v>31</v>
      </c>
      <c r="AX290" s="14" t="s">
        <v>77</v>
      </c>
      <c r="AY290" s="250" t="s">
        <v>128</v>
      </c>
    </row>
    <row r="291" s="2" customFormat="1" ht="21.75" customHeight="1">
      <c r="A291" s="40"/>
      <c r="B291" s="41"/>
      <c r="C291" s="206" t="s">
        <v>495</v>
      </c>
      <c r="D291" s="206" t="s">
        <v>131</v>
      </c>
      <c r="E291" s="207" t="s">
        <v>1583</v>
      </c>
      <c r="F291" s="208" t="s">
        <v>1584</v>
      </c>
      <c r="G291" s="209" t="s">
        <v>253</v>
      </c>
      <c r="H291" s="210">
        <v>7.5</v>
      </c>
      <c r="I291" s="211"/>
      <c r="J291" s="212">
        <f>ROUND(I291*H291,2)</f>
        <v>0</v>
      </c>
      <c r="K291" s="208" t="s">
        <v>195</v>
      </c>
      <c r="L291" s="46"/>
      <c r="M291" s="213" t="s">
        <v>19</v>
      </c>
      <c r="N291" s="214" t="s">
        <v>40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0.55000000000000004</v>
      </c>
      <c r="T291" s="216">
        <f>S291*H291</f>
        <v>4.125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145</v>
      </c>
      <c r="AT291" s="217" t="s">
        <v>131</v>
      </c>
      <c r="AU291" s="217" t="s">
        <v>79</v>
      </c>
      <c r="AY291" s="19" t="s">
        <v>128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145</v>
      </c>
      <c r="BM291" s="217" t="s">
        <v>1585</v>
      </c>
    </row>
    <row r="292" s="2" customFormat="1">
      <c r="A292" s="40"/>
      <c r="B292" s="41"/>
      <c r="C292" s="42"/>
      <c r="D292" s="228" t="s">
        <v>197</v>
      </c>
      <c r="E292" s="42"/>
      <c r="F292" s="229" t="s">
        <v>1586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197</v>
      </c>
      <c r="AU292" s="19" t="s">
        <v>79</v>
      </c>
    </row>
    <row r="293" s="14" customFormat="1">
      <c r="A293" s="14"/>
      <c r="B293" s="240"/>
      <c r="C293" s="241"/>
      <c r="D293" s="219" t="s">
        <v>224</v>
      </c>
      <c r="E293" s="242" t="s">
        <v>19</v>
      </c>
      <c r="F293" s="243" t="s">
        <v>1587</v>
      </c>
      <c r="G293" s="241"/>
      <c r="H293" s="244">
        <v>7.5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224</v>
      </c>
      <c r="AU293" s="250" t="s">
        <v>79</v>
      </c>
      <c r="AV293" s="14" t="s">
        <v>79</v>
      </c>
      <c r="AW293" s="14" t="s">
        <v>31</v>
      </c>
      <c r="AX293" s="14" t="s">
        <v>77</v>
      </c>
      <c r="AY293" s="250" t="s">
        <v>128</v>
      </c>
    </row>
    <row r="294" s="12" customFormat="1" ht="22.8" customHeight="1">
      <c r="A294" s="12"/>
      <c r="B294" s="190"/>
      <c r="C294" s="191"/>
      <c r="D294" s="192" t="s">
        <v>68</v>
      </c>
      <c r="E294" s="204" t="s">
        <v>633</v>
      </c>
      <c r="F294" s="204" t="s">
        <v>1588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SUM(P295:P305)</f>
        <v>0</v>
      </c>
      <c r="Q294" s="198"/>
      <c r="R294" s="199">
        <f>SUM(R295:R305)</f>
        <v>0</v>
      </c>
      <c r="S294" s="198"/>
      <c r="T294" s="200">
        <f>SUM(T295:T305)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1" t="s">
        <v>77</v>
      </c>
      <c r="AT294" s="202" t="s">
        <v>68</v>
      </c>
      <c r="AU294" s="202" t="s">
        <v>77</v>
      </c>
      <c r="AY294" s="201" t="s">
        <v>128</v>
      </c>
      <c r="BK294" s="203">
        <f>SUM(BK295:BK305)</f>
        <v>0</v>
      </c>
    </row>
    <row r="295" s="2" customFormat="1" ht="16.5" customHeight="1">
      <c r="A295" s="40"/>
      <c r="B295" s="41"/>
      <c r="C295" s="206" t="s">
        <v>499</v>
      </c>
      <c r="D295" s="206" t="s">
        <v>131</v>
      </c>
      <c r="E295" s="207" t="s">
        <v>1589</v>
      </c>
      <c r="F295" s="208" t="s">
        <v>1590</v>
      </c>
      <c r="G295" s="209" t="s">
        <v>313</v>
      </c>
      <c r="H295" s="210">
        <v>41.164999999999999</v>
      </c>
      <c r="I295" s="211"/>
      <c r="J295" s="212">
        <f>ROUND(I295*H295,2)</f>
        <v>0</v>
      </c>
      <c r="K295" s="208" t="s">
        <v>195</v>
      </c>
      <c r="L295" s="46"/>
      <c r="M295" s="213" t="s">
        <v>19</v>
      </c>
      <c r="N295" s="214" t="s">
        <v>40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145</v>
      </c>
      <c r="AT295" s="217" t="s">
        <v>131</v>
      </c>
      <c r="AU295" s="217" t="s">
        <v>79</v>
      </c>
      <c r="AY295" s="19" t="s">
        <v>128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77</v>
      </c>
      <c r="BK295" s="218">
        <f>ROUND(I295*H295,2)</f>
        <v>0</v>
      </c>
      <c r="BL295" s="19" t="s">
        <v>145</v>
      </c>
      <c r="BM295" s="217" t="s">
        <v>1591</v>
      </c>
    </row>
    <row r="296" s="2" customFormat="1">
      <c r="A296" s="40"/>
      <c r="B296" s="41"/>
      <c r="C296" s="42"/>
      <c r="D296" s="228" t="s">
        <v>197</v>
      </c>
      <c r="E296" s="42"/>
      <c r="F296" s="229" t="s">
        <v>1592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197</v>
      </c>
      <c r="AU296" s="19" t="s">
        <v>79</v>
      </c>
    </row>
    <row r="297" s="13" customFormat="1">
      <c r="A297" s="13"/>
      <c r="B297" s="230"/>
      <c r="C297" s="231"/>
      <c r="D297" s="219" t="s">
        <v>224</v>
      </c>
      <c r="E297" s="232" t="s">
        <v>19</v>
      </c>
      <c r="F297" s="233" t="s">
        <v>1593</v>
      </c>
      <c r="G297" s="231"/>
      <c r="H297" s="232" t="s">
        <v>19</v>
      </c>
      <c r="I297" s="234"/>
      <c r="J297" s="231"/>
      <c r="K297" s="231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224</v>
      </c>
      <c r="AU297" s="239" t="s">
        <v>79</v>
      </c>
      <c r="AV297" s="13" t="s">
        <v>77</v>
      </c>
      <c r="AW297" s="13" t="s">
        <v>31</v>
      </c>
      <c r="AX297" s="13" t="s">
        <v>69</v>
      </c>
      <c r="AY297" s="239" t="s">
        <v>128</v>
      </c>
    </row>
    <row r="298" s="14" customFormat="1">
      <c r="A298" s="14"/>
      <c r="B298" s="240"/>
      <c r="C298" s="241"/>
      <c r="D298" s="219" t="s">
        <v>224</v>
      </c>
      <c r="E298" s="242" t="s">
        <v>19</v>
      </c>
      <c r="F298" s="243" t="s">
        <v>1594</v>
      </c>
      <c r="G298" s="241"/>
      <c r="H298" s="244">
        <v>41.164999999999999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224</v>
      </c>
      <c r="AU298" s="250" t="s">
        <v>79</v>
      </c>
      <c r="AV298" s="14" t="s">
        <v>79</v>
      </c>
      <c r="AW298" s="14" t="s">
        <v>31</v>
      </c>
      <c r="AX298" s="14" t="s">
        <v>77</v>
      </c>
      <c r="AY298" s="250" t="s">
        <v>128</v>
      </c>
    </row>
    <row r="299" s="2" customFormat="1" ht="16.5" customHeight="1">
      <c r="A299" s="40"/>
      <c r="B299" s="41"/>
      <c r="C299" s="206" t="s">
        <v>503</v>
      </c>
      <c r="D299" s="206" t="s">
        <v>131</v>
      </c>
      <c r="E299" s="207" t="s">
        <v>1595</v>
      </c>
      <c r="F299" s="208" t="s">
        <v>1596</v>
      </c>
      <c r="G299" s="209" t="s">
        <v>313</v>
      </c>
      <c r="H299" s="210">
        <v>576.30999999999995</v>
      </c>
      <c r="I299" s="211"/>
      <c r="J299" s="212">
        <f>ROUND(I299*H299,2)</f>
        <v>0</v>
      </c>
      <c r="K299" s="208" t="s">
        <v>195</v>
      </c>
      <c r="L299" s="46"/>
      <c r="M299" s="213" t="s">
        <v>19</v>
      </c>
      <c r="N299" s="214" t="s">
        <v>40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145</v>
      </c>
      <c r="AT299" s="217" t="s">
        <v>131</v>
      </c>
      <c r="AU299" s="217" t="s">
        <v>79</v>
      </c>
      <c r="AY299" s="19" t="s">
        <v>128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77</v>
      </c>
      <c r="BK299" s="218">
        <f>ROUND(I299*H299,2)</f>
        <v>0</v>
      </c>
      <c r="BL299" s="19" t="s">
        <v>145</v>
      </c>
      <c r="BM299" s="217" t="s">
        <v>1597</v>
      </c>
    </row>
    <row r="300" s="2" customFormat="1">
      <c r="A300" s="40"/>
      <c r="B300" s="41"/>
      <c r="C300" s="42"/>
      <c r="D300" s="228" t="s">
        <v>197</v>
      </c>
      <c r="E300" s="42"/>
      <c r="F300" s="229" t="s">
        <v>1598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197</v>
      </c>
      <c r="AU300" s="19" t="s">
        <v>79</v>
      </c>
    </row>
    <row r="301" s="13" customFormat="1">
      <c r="A301" s="13"/>
      <c r="B301" s="230"/>
      <c r="C301" s="231"/>
      <c r="D301" s="219" t="s">
        <v>224</v>
      </c>
      <c r="E301" s="232" t="s">
        <v>19</v>
      </c>
      <c r="F301" s="233" t="s">
        <v>1599</v>
      </c>
      <c r="G301" s="231"/>
      <c r="H301" s="232" t="s">
        <v>19</v>
      </c>
      <c r="I301" s="234"/>
      <c r="J301" s="231"/>
      <c r="K301" s="231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224</v>
      </c>
      <c r="AU301" s="239" t="s">
        <v>79</v>
      </c>
      <c r="AV301" s="13" t="s">
        <v>77</v>
      </c>
      <c r="AW301" s="13" t="s">
        <v>31</v>
      </c>
      <c r="AX301" s="13" t="s">
        <v>69</v>
      </c>
      <c r="AY301" s="239" t="s">
        <v>128</v>
      </c>
    </row>
    <row r="302" s="14" customFormat="1">
      <c r="A302" s="14"/>
      <c r="B302" s="240"/>
      <c r="C302" s="241"/>
      <c r="D302" s="219" t="s">
        <v>224</v>
      </c>
      <c r="E302" s="242" t="s">
        <v>19</v>
      </c>
      <c r="F302" s="243" t="s">
        <v>1600</v>
      </c>
      <c r="G302" s="241"/>
      <c r="H302" s="244">
        <v>576.30999999999995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224</v>
      </c>
      <c r="AU302" s="250" t="s">
        <v>79</v>
      </c>
      <c r="AV302" s="14" t="s">
        <v>79</v>
      </c>
      <c r="AW302" s="14" t="s">
        <v>31</v>
      </c>
      <c r="AX302" s="14" t="s">
        <v>77</v>
      </c>
      <c r="AY302" s="250" t="s">
        <v>128</v>
      </c>
    </row>
    <row r="303" s="2" customFormat="1" ht="21.75" customHeight="1">
      <c r="A303" s="40"/>
      <c r="B303" s="41"/>
      <c r="C303" s="206" t="s">
        <v>510</v>
      </c>
      <c r="D303" s="206" t="s">
        <v>131</v>
      </c>
      <c r="E303" s="207" t="s">
        <v>1601</v>
      </c>
      <c r="F303" s="208" t="s">
        <v>1602</v>
      </c>
      <c r="G303" s="209" t="s">
        <v>313</v>
      </c>
      <c r="H303" s="210">
        <v>41.164999999999999</v>
      </c>
      <c r="I303" s="211"/>
      <c r="J303" s="212">
        <f>ROUND(I303*H303,2)</f>
        <v>0</v>
      </c>
      <c r="K303" s="208" t="s">
        <v>195</v>
      </c>
      <c r="L303" s="46"/>
      <c r="M303" s="213" t="s">
        <v>19</v>
      </c>
      <c r="N303" s="214" t="s">
        <v>40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145</v>
      </c>
      <c r="AT303" s="217" t="s">
        <v>131</v>
      </c>
      <c r="AU303" s="217" t="s">
        <v>79</v>
      </c>
      <c r="AY303" s="19" t="s">
        <v>128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77</v>
      </c>
      <c r="BK303" s="218">
        <f>ROUND(I303*H303,2)</f>
        <v>0</v>
      </c>
      <c r="BL303" s="19" t="s">
        <v>145</v>
      </c>
      <c r="BM303" s="217" t="s">
        <v>1603</v>
      </c>
    </row>
    <row r="304" s="2" customFormat="1">
      <c r="A304" s="40"/>
      <c r="B304" s="41"/>
      <c r="C304" s="42"/>
      <c r="D304" s="228" t="s">
        <v>197</v>
      </c>
      <c r="E304" s="42"/>
      <c r="F304" s="229" t="s">
        <v>1604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197</v>
      </c>
      <c r="AU304" s="19" t="s">
        <v>79</v>
      </c>
    </row>
    <row r="305" s="14" customFormat="1">
      <c r="A305" s="14"/>
      <c r="B305" s="240"/>
      <c r="C305" s="241"/>
      <c r="D305" s="219" t="s">
        <v>224</v>
      </c>
      <c r="E305" s="242" t="s">
        <v>19</v>
      </c>
      <c r="F305" s="243" t="s">
        <v>1605</v>
      </c>
      <c r="G305" s="241"/>
      <c r="H305" s="244">
        <v>41.164999999999999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224</v>
      </c>
      <c r="AU305" s="250" t="s">
        <v>79</v>
      </c>
      <c r="AV305" s="14" t="s">
        <v>79</v>
      </c>
      <c r="AW305" s="14" t="s">
        <v>31</v>
      </c>
      <c r="AX305" s="14" t="s">
        <v>77</v>
      </c>
      <c r="AY305" s="250" t="s">
        <v>128</v>
      </c>
    </row>
    <row r="306" s="12" customFormat="1" ht="22.8" customHeight="1">
      <c r="A306" s="12"/>
      <c r="B306" s="190"/>
      <c r="C306" s="191"/>
      <c r="D306" s="192" t="s">
        <v>68</v>
      </c>
      <c r="E306" s="204" t="s">
        <v>671</v>
      </c>
      <c r="F306" s="204" t="s">
        <v>672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SUM(P307:P308)</f>
        <v>0</v>
      </c>
      <c r="Q306" s="198"/>
      <c r="R306" s="199">
        <f>SUM(R307:R308)</f>
        <v>0</v>
      </c>
      <c r="S306" s="198"/>
      <c r="T306" s="200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77</v>
      </c>
      <c r="AT306" s="202" t="s">
        <v>68</v>
      </c>
      <c r="AU306" s="202" t="s">
        <v>77</v>
      </c>
      <c r="AY306" s="201" t="s">
        <v>128</v>
      </c>
      <c r="BK306" s="203">
        <f>SUM(BK307:BK308)</f>
        <v>0</v>
      </c>
    </row>
    <row r="307" s="2" customFormat="1" ht="16.5" customHeight="1">
      <c r="A307" s="40"/>
      <c r="B307" s="41"/>
      <c r="C307" s="206" t="s">
        <v>517</v>
      </c>
      <c r="D307" s="206" t="s">
        <v>131</v>
      </c>
      <c r="E307" s="207" t="s">
        <v>1606</v>
      </c>
      <c r="F307" s="208" t="s">
        <v>1607</v>
      </c>
      <c r="G307" s="209" t="s">
        <v>313</v>
      </c>
      <c r="H307" s="210">
        <v>249.80000000000001</v>
      </c>
      <c r="I307" s="211"/>
      <c r="J307" s="212">
        <f>ROUND(I307*H307,2)</f>
        <v>0</v>
      </c>
      <c r="K307" s="208" t="s">
        <v>195</v>
      </c>
      <c r="L307" s="46"/>
      <c r="M307" s="213" t="s">
        <v>19</v>
      </c>
      <c r="N307" s="214" t="s">
        <v>40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145</v>
      </c>
      <c r="AT307" s="217" t="s">
        <v>131</v>
      </c>
      <c r="AU307" s="217" t="s">
        <v>79</v>
      </c>
      <c r="AY307" s="19" t="s">
        <v>128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77</v>
      </c>
      <c r="BK307" s="218">
        <f>ROUND(I307*H307,2)</f>
        <v>0</v>
      </c>
      <c r="BL307" s="19" t="s">
        <v>145</v>
      </c>
      <c r="BM307" s="217" t="s">
        <v>1608</v>
      </c>
    </row>
    <row r="308" s="2" customFormat="1">
      <c r="A308" s="40"/>
      <c r="B308" s="41"/>
      <c r="C308" s="42"/>
      <c r="D308" s="228" t="s">
        <v>197</v>
      </c>
      <c r="E308" s="42"/>
      <c r="F308" s="229" t="s">
        <v>1609</v>
      </c>
      <c r="G308" s="42"/>
      <c r="H308" s="42"/>
      <c r="I308" s="221"/>
      <c r="J308" s="42"/>
      <c r="K308" s="42"/>
      <c r="L308" s="46"/>
      <c r="M308" s="224"/>
      <c r="N308" s="225"/>
      <c r="O308" s="226"/>
      <c r="P308" s="226"/>
      <c r="Q308" s="226"/>
      <c r="R308" s="226"/>
      <c r="S308" s="226"/>
      <c r="T308" s="22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197</v>
      </c>
      <c r="AU308" s="19" t="s">
        <v>79</v>
      </c>
    </row>
    <row r="309" s="2" customFormat="1" ht="6.96" customHeight="1">
      <c r="A309" s="40"/>
      <c r="B309" s="61"/>
      <c r="C309" s="62"/>
      <c r="D309" s="62"/>
      <c r="E309" s="62"/>
      <c r="F309" s="62"/>
      <c r="G309" s="62"/>
      <c r="H309" s="62"/>
      <c r="I309" s="62"/>
      <c r="J309" s="62"/>
      <c r="K309" s="62"/>
      <c r="L309" s="46"/>
      <c r="M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</sheetData>
  <sheetProtection sheet="1" autoFilter="0" formatColumns="0" formatRows="0" objects="1" scenarios="1" spinCount="100000" saltValue="xaOf+yMB9Ptgv3UdwjMy1qA3XR9hg0I7YndhT0rbEgg5m6TDIwww89dXi4oFl/BMyonlAqt1mpcWS/kHw6oVkQ==" hashValue="OnxIwWy8tS/69QPg5nO9sA2G57wn9rXhLvR/5rQQoJYPgFibsUkGKp+CZk4t14QgNdrBR0NJFbuFzWVayKtxhA==" algorithmName="SHA-512" password="CC35"/>
  <autoFilter ref="C85:K30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8" r:id="rId1" display="https://podminky.urs.cz/item/CS_URS_2025_02/115101201"/>
    <hyperlink ref="F101" r:id="rId2" display="https://podminky.urs.cz/item/CS_URS_2025_02/115101301"/>
    <hyperlink ref="F105" r:id="rId3" display="https://podminky.urs.cz/item/CS_URS_2025_02/119001401"/>
    <hyperlink ref="F108" r:id="rId4" display="https://podminky.urs.cz/item/CS_URS_2025_02/119001423"/>
    <hyperlink ref="F111" r:id="rId5" display="https://podminky.urs.cz/item/CS_URS_2025_02/132254205"/>
    <hyperlink ref="F122" r:id="rId6" display="https://podminky.urs.cz/item/CS_URS_2025_02/139001101"/>
    <hyperlink ref="F125" r:id="rId7" display="https://podminky.urs.cz/item/CS_URS_2025_02/151101102"/>
    <hyperlink ref="F131" r:id="rId8" display="https://podminky.urs.cz/item/CS_URS_2025_02/151101112"/>
    <hyperlink ref="F134" r:id="rId9" display="https://podminky.urs.cz/item/CS_URS_2025_02/162751117"/>
    <hyperlink ref="F138" r:id="rId10" display="https://podminky.urs.cz/item/CS_URS_2025_02/162751119"/>
    <hyperlink ref="F142" r:id="rId11" display="https://podminky.urs.cz/item/CS_URS_2025_02/171201231"/>
    <hyperlink ref="F145" r:id="rId12" display="https://podminky.urs.cz/item/CS_URS_2025_02/174151101"/>
    <hyperlink ref="F157" r:id="rId13" display="https://podminky.urs.cz/item/CS_URS_2025_02/175151101"/>
    <hyperlink ref="F170" r:id="rId14" display="https://podminky.urs.cz/item/CS_URS_2025_02/451573111"/>
    <hyperlink ref="F176" r:id="rId15" display="https://podminky.urs.cz/item/CS_URS_2025_02/452311131"/>
    <hyperlink ref="F182" r:id="rId16" display="https://podminky.urs.cz/item/CS_URS_2025_02/452312131"/>
    <hyperlink ref="F189" r:id="rId17" display="https://podminky.urs.cz/item/CS_URS_2025_02/359901211"/>
    <hyperlink ref="F192" r:id="rId18" display="https://podminky.urs.cz/item/CS_URS_2025_02/831362121"/>
    <hyperlink ref="F199" r:id="rId19" display="https://podminky.urs.cz/item/CS_URS_2025_02/831422121"/>
    <hyperlink ref="F205" r:id="rId20" display="https://podminky.urs.cz/item/CS_URS_2025_02/837312221"/>
    <hyperlink ref="F211" r:id="rId21" display="https://podminky.urs.cz/item/CS_URS_2025_02/837361221"/>
    <hyperlink ref="F217" r:id="rId22" display="https://podminky.urs.cz/item/CS_URS_2025_02/837421221"/>
    <hyperlink ref="F223" r:id="rId23" display="https://podminky.urs.cz/item/CS_URS_2023_02/871315241"/>
    <hyperlink ref="F226" r:id="rId24" display="https://podminky.urs.cz/item/CS_URS_2023_02/877315211"/>
    <hyperlink ref="F238" r:id="rId25" display="https://podminky.urs.cz/item/CS_URS_2025_02/892362121"/>
    <hyperlink ref="F241" r:id="rId26" display="https://podminky.urs.cz/item/CS_URS_2025_02/892422121"/>
    <hyperlink ref="F244" r:id="rId27" display="https://podminky.urs.cz/item/CS_URS_2025_02/894411121"/>
    <hyperlink ref="F248" r:id="rId28" display="https://podminky.urs.cz/item/CS_URS_2025_02/894411141"/>
    <hyperlink ref="F277" r:id="rId29" display="https://podminky.urs.cz/item/CS_URS_2025_02/899104112"/>
    <hyperlink ref="F286" r:id="rId30" display="https://podminky.urs.cz/item/CS_URS_2025_02/810391811"/>
    <hyperlink ref="F289" r:id="rId31" display="https://podminky.urs.cz/item/CS_URS_2025_02/830421811"/>
    <hyperlink ref="F292" r:id="rId32" display="https://podminky.urs.cz/item/CS_URS_2025_02/890231811"/>
    <hyperlink ref="F296" r:id="rId33" display="https://podminky.urs.cz/item/CS_URS_2025_02/997013501"/>
    <hyperlink ref="F300" r:id="rId34" display="https://podminky.urs.cz/item/CS_URS_2025_02/997013509"/>
    <hyperlink ref="F304" r:id="rId35" display="https://podminky.urs.cz/item/CS_URS_2025_02/997013631"/>
    <hyperlink ref="F308" r:id="rId36" display="https://podminky.urs.cz/item/CS_URS_2025_02/99827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ROUND((SUM(BE85:BE444)),  2)</f>
        <v>0</v>
      </c>
      <c r="G33" s="40"/>
      <c r="H33" s="40"/>
      <c r="I33" s="150">
        <v>0.20999999999999999</v>
      </c>
      <c r="J33" s="149">
        <f>ROUND(((SUM(BE85:BE444))*I33),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ROUND((SUM(BF85:BF444)),  2)</f>
        <v>0</v>
      </c>
      <c r="G34" s="40"/>
      <c r="H34" s="40"/>
      <c r="I34" s="150">
        <v>0.12</v>
      </c>
      <c r="J34" s="149">
        <f>ROUND(((SUM(BF85:BF444))*I34),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ROUND((SUM(BG85:BG444)),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ROUND((SUM(BH85:BH444)),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ROUND((SUM(BI85:BI444)),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302.1 - Vodovod řad 1, 2, 5 a 6  - Vak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182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184</v>
      </c>
      <c r="E62" s="176"/>
      <c r="F62" s="176"/>
      <c r="G62" s="176"/>
      <c r="H62" s="176"/>
      <c r="I62" s="176"/>
      <c r="J62" s="177">
        <f>J185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1311</v>
      </c>
      <c r="E63" s="176"/>
      <c r="F63" s="176"/>
      <c r="G63" s="176"/>
      <c r="H63" s="176"/>
      <c r="I63" s="176"/>
      <c r="J63" s="177">
        <f>J201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1611</v>
      </c>
      <c r="E64" s="176"/>
      <c r="F64" s="176"/>
      <c r="G64" s="176"/>
      <c r="H64" s="176"/>
      <c r="I64" s="176"/>
      <c r="J64" s="177">
        <f>J438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189</v>
      </c>
      <c r="E65" s="176"/>
      <c r="F65" s="176"/>
      <c r="G65" s="176"/>
      <c r="H65" s="176"/>
      <c r="I65" s="176"/>
      <c r="J65" s="177">
        <f>J442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II/203 NÝŘANY - OKRUŽNÍ KŘIŽOVATKA BENEŠOVA TŘÍDA A ULICE HAVÍŘSKÁ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 xml:space="preserve">SO 302.1 - Vodovod řad 1, 2, 5 a 6  - Vak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11. 11. 2025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114</v>
      </c>
      <c r="D84" s="182" t="s">
        <v>54</v>
      </c>
      <c r="E84" s="182" t="s">
        <v>50</v>
      </c>
      <c r="F84" s="182" t="s">
        <v>51</v>
      </c>
      <c r="G84" s="182" t="s">
        <v>115</v>
      </c>
      <c r="H84" s="182" t="s">
        <v>116</v>
      </c>
      <c r="I84" s="182" t="s">
        <v>117</v>
      </c>
      <c r="J84" s="182" t="s">
        <v>107</v>
      </c>
      <c r="K84" s="183" t="s">
        <v>118</v>
      </c>
      <c r="L84" s="184"/>
      <c r="M84" s="94" t="s">
        <v>19</v>
      </c>
      <c r="N84" s="95" t="s">
        <v>39</v>
      </c>
      <c r="O84" s="95" t="s">
        <v>119</v>
      </c>
      <c r="P84" s="95" t="s">
        <v>120</v>
      </c>
      <c r="Q84" s="95" t="s">
        <v>121</v>
      </c>
      <c r="R84" s="95" t="s">
        <v>122</v>
      </c>
      <c r="S84" s="95" t="s">
        <v>123</v>
      </c>
      <c r="T84" s="96" t="s">
        <v>124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125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31.645425500000005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108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190</v>
      </c>
      <c r="F86" s="193" t="s">
        <v>191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P87+P185+P201+P438+P442</f>
        <v>0</v>
      </c>
      <c r="Q86" s="198"/>
      <c r="R86" s="199">
        <f>R87+R185+R201+R438+R442</f>
        <v>31.645425500000005</v>
      </c>
      <c r="S86" s="198"/>
      <c r="T86" s="200">
        <f>T87+T185+T201+T438+T442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69</v>
      </c>
      <c r="AY86" s="201" t="s">
        <v>128</v>
      </c>
      <c r="BK86" s="203">
        <f>BK87+BK185+BK201+BK438+BK442</f>
        <v>0</v>
      </c>
    </row>
    <row r="87" s="12" customFormat="1" ht="22.8" customHeight="1">
      <c r="A87" s="12"/>
      <c r="B87" s="190"/>
      <c r="C87" s="191"/>
      <c r="D87" s="192" t="s">
        <v>68</v>
      </c>
      <c r="E87" s="204" t="s">
        <v>77</v>
      </c>
      <c r="F87" s="204" t="s">
        <v>192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SUM(P88:P184)</f>
        <v>0</v>
      </c>
      <c r="Q87" s="198"/>
      <c r="R87" s="199">
        <f>SUM(R88:R184)</f>
        <v>2.224653</v>
      </c>
      <c r="S87" s="198"/>
      <c r="T87" s="200">
        <f>SUM(T88:T184)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77</v>
      </c>
      <c r="AY87" s="201" t="s">
        <v>128</v>
      </c>
      <c r="BK87" s="203">
        <f>SUM(BK88:BK184)</f>
        <v>0</v>
      </c>
    </row>
    <row r="88" s="2" customFormat="1" ht="16.5" customHeight="1">
      <c r="A88" s="40"/>
      <c r="B88" s="41"/>
      <c r="C88" s="206" t="s">
        <v>77</v>
      </c>
      <c r="D88" s="206" t="s">
        <v>131</v>
      </c>
      <c r="E88" s="207" t="s">
        <v>1313</v>
      </c>
      <c r="F88" s="208" t="s">
        <v>1314</v>
      </c>
      <c r="G88" s="209" t="s">
        <v>157</v>
      </c>
      <c r="H88" s="210">
        <v>2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145</v>
      </c>
      <c r="AT88" s="217" t="s">
        <v>131</v>
      </c>
      <c r="AU88" s="217" t="s">
        <v>79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145</v>
      </c>
      <c r="BM88" s="217" t="s">
        <v>1612</v>
      </c>
    </row>
    <row r="89" s="13" customFormat="1">
      <c r="A89" s="13"/>
      <c r="B89" s="230"/>
      <c r="C89" s="231"/>
      <c r="D89" s="219" t="s">
        <v>224</v>
      </c>
      <c r="E89" s="232" t="s">
        <v>19</v>
      </c>
      <c r="F89" s="233" t="s">
        <v>1613</v>
      </c>
      <c r="G89" s="231"/>
      <c r="H89" s="232" t="s">
        <v>19</v>
      </c>
      <c r="I89" s="234"/>
      <c r="J89" s="231"/>
      <c r="K89" s="231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224</v>
      </c>
      <c r="AU89" s="239" t="s">
        <v>79</v>
      </c>
      <c r="AV89" s="13" t="s">
        <v>77</v>
      </c>
      <c r="AW89" s="13" t="s">
        <v>31</v>
      </c>
      <c r="AX89" s="13" t="s">
        <v>69</v>
      </c>
      <c r="AY89" s="239" t="s">
        <v>128</v>
      </c>
    </row>
    <row r="90" s="14" customFormat="1">
      <c r="A90" s="14"/>
      <c r="B90" s="240"/>
      <c r="C90" s="241"/>
      <c r="D90" s="219" t="s">
        <v>224</v>
      </c>
      <c r="E90" s="242" t="s">
        <v>19</v>
      </c>
      <c r="F90" s="243" t="s">
        <v>1317</v>
      </c>
      <c r="G90" s="241"/>
      <c r="H90" s="244">
        <v>2</v>
      </c>
      <c r="I90" s="245"/>
      <c r="J90" s="241"/>
      <c r="K90" s="241"/>
      <c r="L90" s="246"/>
      <c r="M90" s="247"/>
      <c r="N90" s="248"/>
      <c r="O90" s="248"/>
      <c r="P90" s="248"/>
      <c r="Q90" s="248"/>
      <c r="R90" s="248"/>
      <c r="S90" s="248"/>
      <c r="T90" s="24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0" t="s">
        <v>224</v>
      </c>
      <c r="AU90" s="250" t="s">
        <v>79</v>
      </c>
      <c r="AV90" s="14" t="s">
        <v>79</v>
      </c>
      <c r="AW90" s="14" t="s">
        <v>31</v>
      </c>
      <c r="AX90" s="14" t="s">
        <v>77</v>
      </c>
      <c r="AY90" s="250" t="s">
        <v>128</v>
      </c>
    </row>
    <row r="91" s="2" customFormat="1" ht="16.5" customHeight="1">
      <c r="A91" s="40"/>
      <c r="B91" s="41"/>
      <c r="C91" s="206" t="s">
        <v>79</v>
      </c>
      <c r="D91" s="206" t="s">
        <v>131</v>
      </c>
      <c r="E91" s="207" t="s">
        <v>1327</v>
      </c>
      <c r="F91" s="208" t="s">
        <v>1328</v>
      </c>
      <c r="G91" s="209" t="s">
        <v>1158</v>
      </c>
      <c r="H91" s="210">
        <v>120</v>
      </c>
      <c r="I91" s="211"/>
      <c r="J91" s="212">
        <f>ROUND(I91*H91,2)</f>
        <v>0</v>
      </c>
      <c r="K91" s="208" t="s">
        <v>195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3.0000000000000001E-05</v>
      </c>
      <c r="R91" s="215">
        <f>Q91*H91</f>
        <v>0.0035999999999999999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145</v>
      </c>
      <c r="AT91" s="217" t="s">
        <v>131</v>
      </c>
      <c r="AU91" s="217" t="s">
        <v>79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145</v>
      </c>
      <c r="BM91" s="217" t="s">
        <v>1614</v>
      </c>
    </row>
    <row r="92" s="2" customFormat="1">
      <c r="A92" s="40"/>
      <c r="B92" s="41"/>
      <c r="C92" s="42"/>
      <c r="D92" s="228" t="s">
        <v>197</v>
      </c>
      <c r="E92" s="42"/>
      <c r="F92" s="229" t="s">
        <v>1330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197</v>
      </c>
      <c r="AU92" s="19" t="s">
        <v>79</v>
      </c>
    </row>
    <row r="93" s="13" customFormat="1">
      <c r="A93" s="13"/>
      <c r="B93" s="230"/>
      <c r="C93" s="231"/>
      <c r="D93" s="219" t="s">
        <v>224</v>
      </c>
      <c r="E93" s="232" t="s">
        <v>19</v>
      </c>
      <c r="F93" s="233" t="s">
        <v>1615</v>
      </c>
      <c r="G93" s="231"/>
      <c r="H93" s="232" t="s">
        <v>19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224</v>
      </c>
      <c r="AU93" s="239" t="s">
        <v>79</v>
      </c>
      <c r="AV93" s="13" t="s">
        <v>77</v>
      </c>
      <c r="AW93" s="13" t="s">
        <v>31</v>
      </c>
      <c r="AX93" s="13" t="s">
        <v>69</v>
      </c>
      <c r="AY93" s="239" t="s">
        <v>128</v>
      </c>
    </row>
    <row r="94" s="14" customFormat="1">
      <c r="A94" s="14"/>
      <c r="B94" s="240"/>
      <c r="C94" s="241"/>
      <c r="D94" s="219" t="s">
        <v>224</v>
      </c>
      <c r="E94" s="242" t="s">
        <v>19</v>
      </c>
      <c r="F94" s="243" t="s">
        <v>1616</v>
      </c>
      <c r="G94" s="241"/>
      <c r="H94" s="244">
        <v>120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0" t="s">
        <v>224</v>
      </c>
      <c r="AU94" s="250" t="s">
        <v>79</v>
      </c>
      <c r="AV94" s="14" t="s">
        <v>79</v>
      </c>
      <c r="AW94" s="14" t="s">
        <v>31</v>
      </c>
      <c r="AX94" s="14" t="s">
        <v>77</v>
      </c>
      <c r="AY94" s="250" t="s">
        <v>128</v>
      </c>
    </row>
    <row r="95" s="2" customFormat="1" ht="16.5" customHeight="1">
      <c r="A95" s="40"/>
      <c r="B95" s="41"/>
      <c r="C95" s="206" t="s">
        <v>141</v>
      </c>
      <c r="D95" s="206" t="s">
        <v>131</v>
      </c>
      <c r="E95" s="207" t="s">
        <v>1332</v>
      </c>
      <c r="F95" s="208" t="s">
        <v>1333</v>
      </c>
      <c r="G95" s="209" t="s">
        <v>1334</v>
      </c>
      <c r="H95" s="210">
        <v>60</v>
      </c>
      <c r="I95" s="211"/>
      <c r="J95" s="212">
        <f>ROUND(I95*H95,2)</f>
        <v>0</v>
      </c>
      <c r="K95" s="208" t="s">
        <v>195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145</v>
      </c>
      <c r="AT95" s="217" t="s">
        <v>131</v>
      </c>
      <c r="AU95" s="217" t="s">
        <v>79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145</v>
      </c>
      <c r="BM95" s="217" t="s">
        <v>1617</v>
      </c>
    </row>
    <row r="96" s="2" customFormat="1">
      <c r="A96" s="40"/>
      <c r="B96" s="41"/>
      <c r="C96" s="42"/>
      <c r="D96" s="228" t="s">
        <v>197</v>
      </c>
      <c r="E96" s="42"/>
      <c r="F96" s="229" t="s">
        <v>1336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197</v>
      </c>
      <c r="AU96" s="19" t="s">
        <v>79</v>
      </c>
    </row>
    <row r="97" s="14" customFormat="1">
      <c r="A97" s="14"/>
      <c r="B97" s="240"/>
      <c r="C97" s="241"/>
      <c r="D97" s="219" t="s">
        <v>224</v>
      </c>
      <c r="E97" s="242" t="s">
        <v>19</v>
      </c>
      <c r="F97" s="243" t="s">
        <v>1618</v>
      </c>
      <c r="G97" s="241"/>
      <c r="H97" s="244">
        <v>60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0" t="s">
        <v>224</v>
      </c>
      <c r="AU97" s="250" t="s">
        <v>79</v>
      </c>
      <c r="AV97" s="14" t="s">
        <v>79</v>
      </c>
      <c r="AW97" s="14" t="s">
        <v>31</v>
      </c>
      <c r="AX97" s="14" t="s">
        <v>77</v>
      </c>
      <c r="AY97" s="250" t="s">
        <v>128</v>
      </c>
    </row>
    <row r="98" s="2" customFormat="1" ht="16.5" customHeight="1">
      <c r="A98" s="40"/>
      <c r="B98" s="41"/>
      <c r="C98" s="206" t="s">
        <v>145</v>
      </c>
      <c r="D98" s="206" t="s">
        <v>131</v>
      </c>
      <c r="E98" s="207" t="s">
        <v>1338</v>
      </c>
      <c r="F98" s="208" t="s">
        <v>1619</v>
      </c>
      <c r="G98" s="209" t="s">
        <v>243</v>
      </c>
      <c r="H98" s="210">
        <v>6</v>
      </c>
      <c r="I98" s="211"/>
      <c r="J98" s="212">
        <f>ROUND(I98*H98,2)</f>
        <v>0</v>
      </c>
      <c r="K98" s="208" t="s">
        <v>195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0.0086800000000000002</v>
      </c>
      <c r="R98" s="215">
        <f>Q98*H98</f>
        <v>0.052080000000000001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131</v>
      </c>
      <c r="AU98" s="217" t="s">
        <v>79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145</v>
      </c>
      <c r="BM98" s="217" t="s">
        <v>1620</v>
      </c>
    </row>
    <row r="99" s="2" customFormat="1">
      <c r="A99" s="40"/>
      <c r="B99" s="41"/>
      <c r="C99" s="42"/>
      <c r="D99" s="228" t="s">
        <v>197</v>
      </c>
      <c r="E99" s="42"/>
      <c r="F99" s="229" t="s">
        <v>1341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197</v>
      </c>
      <c r="AU99" s="19" t="s">
        <v>79</v>
      </c>
    </row>
    <row r="100" s="13" customFormat="1">
      <c r="A100" s="13"/>
      <c r="B100" s="230"/>
      <c r="C100" s="231"/>
      <c r="D100" s="219" t="s">
        <v>224</v>
      </c>
      <c r="E100" s="232" t="s">
        <v>19</v>
      </c>
      <c r="F100" s="233" t="s">
        <v>1621</v>
      </c>
      <c r="G100" s="231"/>
      <c r="H100" s="232" t="s">
        <v>19</v>
      </c>
      <c r="I100" s="234"/>
      <c r="J100" s="231"/>
      <c r="K100" s="231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224</v>
      </c>
      <c r="AU100" s="239" t="s">
        <v>79</v>
      </c>
      <c r="AV100" s="13" t="s">
        <v>77</v>
      </c>
      <c r="AW100" s="13" t="s">
        <v>31</v>
      </c>
      <c r="AX100" s="13" t="s">
        <v>69</v>
      </c>
      <c r="AY100" s="239" t="s">
        <v>128</v>
      </c>
    </row>
    <row r="101" s="14" customFormat="1">
      <c r="A101" s="14"/>
      <c r="B101" s="240"/>
      <c r="C101" s="241"/>
      <c r="D101" s="219" t="s">
        <v>224</v>
      </c>
      <c r="E101" s="242" t="s">
        <v>19</v>
      </c>
      <c r="F101" s="243" t="s">
        <v>1622</v>
      </c>
      <c r="G101" s="241"/>
      <c r="H101" s="244">
        <v>6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224</v>
      </c>
      <c r="AU101" s="250" t="s">
        <v>79</v>
      </c>
      <c r="AV101" s="14" t="s">
        <v>79</v>
      </c>
      <c r="AW101" s="14" t="s">
        <v>31</v>
      </c>
      <c r="AX101" s="14" t="s">
        <v>77</v>
      </c>
      <c r="AY101" s="250" t="s">
        <v>128</v>
      </c>
    </row>
    <row r="102" s="2" customFormat="1" ht="16.5" customHeight="1">
      <c r="A102" s="40"/>
      <c r="B102" s="41"/>
      <c r="C102" s="206" t="s">
        <v>127</v>
      </c>
      <c r="D102" s="206" t="s">
        <v>131</v>
      </c>
      <c r="E102" s="207" t="s">
        <v>1623</v>
      </c>
      <c r="F102" s="208" t="s">
        <v>1624</v>
      </c>
      <c r="G102" s="209" t="s">
        <v>243</v>
      </c>
      <c r="H102" s="210">
        <v>19.5</v>
      </c>
      <c r="I102" s="211"/>
      <c r="J102" s="212">
        <f>ROUND(I102*H102,2)</f>
        <v>0</v>
      </c>
      <c r="K102" s="208" t="s">
        <v>195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0.06053</v>
      </c>
      <c r="R102" s="215">
        <f>Q102*H102</f>
        <v>1.1803349999999999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145</v>
      </c>
      <c r="AT102" s="217" t="s">
        <v>131</v>
      </c>
      <c r="AU102" s="217" t="s">
        <v>79</v>
      </c>
      <c r="AY102" s="19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145</v>
      </c>
      <c r="BM102" s="217" t="s">
        <v>1625</v>
      </c>
    </row>
    <row r="103" s="2" customFormat="1">
      <c r="A103" s="40"/>
      <c r="B103" s="41"/>
      <c r="C103" s="42"/>
      <c r="D103" s="228" t="s">
        <v>197</v>
      </c>
      <c r="E103" s="42"/>
      <c r="F103" s="229" t="s">
        <v>1626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197</v>
      </c>
      <c r="AU103" s="19" t="s">
        <v>79</v>
      </c>
    </row>
    <row r="104" s="13" customFormat="1">
      <c r="A104" s="13"/>
      <c r="B104" s="230"/>
      <c r="C104" s="231"/>
      <c r="D104" s="219" t="s">
        <v>224</v>
      </c>
      <c r="E104" s="232" t="s">
        <v>19</v>
      </c>
      <c r="F104" s="233" t="s">
        <v>1627</v>
      </c>
      <c r="G104" s="231"/>
      <c r="H104" s="232" t="s">
        <v>19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224</v>
      </c>
      <c r="AU104" s="239" t="s">
        <v>79</v>
      </c>
      <c r="AV104" s="13" t="s">
        <v>77</v>
      </c>
      <c r="AW104" s="13" t="s">
        <v>31</v>
      </c>
      <c r="AX104" s="13" t="s">
        <v>69</v>
      </c>
      <c r="AY104" s="239" t="s">
        <v>128</v>
      </c>
    </row>
    <row r="105" s="14" customFormat="1">
      <c r="A105" s="14"/>
      <c r="B105" s="240"/>
      <c r="C105" s="241"/>
      <c r="D105" s="219" t="s">
        <v>224</v>
      </c>
      <c r="E105" s="242" t="s">
        <v>19</v>
      </c>
      <c r="F105" s="243" t="s">
        <v>1628</v>
      </c>
      <c r="G105" s="241"/>
      <c r="H105" s="244">
        <v>19.5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224</v>
      </c>
      <c r="AU105" s="250" t="s">
        <v>79</v>
      </c>
      <c r="AV105" s="14" t="s">
        <v>79</v>
      </c>
      <c r="AW105" s="14" t="s">
        <v>31</v>
      </c>
      <c r="AX105" s="14" t="s">
        <v>77</v>
      </c>
      <c r="AY105" s="250" t="s">
        <v>128</v>
      </c>
    </row>
    <row r="106" s="2" customFormat="1" ht="21.75" customHeight="1">
      <c r="A106" s="40"/>
      <c r="B106" s="41"/>
      <c r="C106" s="206" t="s">
        <v>154</v>
      </c>
      <c r="D106" s="206" t="s">
        <v>131</v>
      </c>
      <c r="E106" s="207" t="s">
        <v>1629</v>
      </c>
      <c r="F106" s="208" t="s">
        <v>1630</v>
      </c>
      <c r="G106" s="209" t="s">
        <v>253</v>
      </c>
      <c r="H106" s="210">
        <v>725.02499999999998</v>
      </c>
      <c r="I106" s="211"/>
      <c r="J106" s="212">
        <f>ROUND(I106*H106,2)</f>
        <v>0</v>
      </c>
      <c r="K106" s="208" t="s">
        <v>195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145</v>
      </c>
      <c r="AT106" s="217" t="s">
        <v>131</v>
      </c>
      <c r="AU106" s="217" t="s">
        <v>79</v>
      </c>
      <c r="AY106" s="19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145</v>
      </c>
      <c r="BM106" s="217" t="s">
        <v>1631</v>
      </c>
    </row>
    <row r="107" s="2" customFormat="1">
      <c r="A107" s="40"/>
      <c r="B107" s="41"/>
      <c r="C107" s="42"/>
      <c r="D107" s="228" t="s">
        <v>197</v>
      </c>
      <c r="E107" s="42"/>
      <c r="F107" s="229" t="s">
        <v>1632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197</v>
      </c>
      <c r="AU107" s="19" t="s">
        <v>79</v>
      </c>
    </row>
    <row r="108" s="13" customFormat="1">
      <c r="A108" s="13"/>
      <c r="B108" s="230"/>
      <c r="C108" s="231"/>
      <c r="D108" s="219" t="s">
        <v>224</v>
      </c>
      <c r="E108" s="232" t="s">
        <v>19</v>
      </c>
      <c r="F108" s="233" t="s">
        <v>1633</v>
      </c>
      <c r="G108" s="231"/>
      <c r="H108" s="232" t="s">
        <v>19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224</v>
      </c>
      <c r="AU108" s="239" t="s">
        <v>79</v>
      </c>
      <c r="AV108" s="13" t="s">
        <v>77</v>
      </c>
      <c r="AW108" s="13" t="s">
        <v>31</v>
      </c>
      <c r="AX108" s="13" t="s">
        <v>69</v>
      </c>
      <c r="AY108" s="239" t="s">
        <v>128</v>
      </c>
    </row>
    <row r="109" s="13" customFormat="1">
      <c r="A109" s="13"/>
      <c r="B109" s="230"/>
      <c r="C109" s="231"/>
      <c r="D109" s="219" t="s">
        <v>224</v>
      </c>
      <c r="E109" s="232" t="s">
        <v>19</v>
      </c>
      <c r="F109" s="233" t="s">
        <v>1634</v>
      </c>
      <c r="G109" s="231"/>
      <c r="H109" s="232" t="s">
        <v>19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224</v>
      </c>
      <c r="AU109" s="239" t="s">
        <v>79</v>
      </c>
      <c r="AV109" s="13" t="s">
        <v>77</v>
      </c>
      <c r="AW109" s="13" t="s">
        <v>31</v>
      </c>
      <c r="AX109" s="13" t="s">
        <v>69</v>
      </c>
      <c r="AY109" s="239" t="s">
        <v>128</v>
      </c>
    </row>
    <row r="110" s="14" customFormat="1">
      <c r="A110" s="14"/>
      <c r="B110" s="240"/>
      <c r="C110" s="241"/>
      <c r="D110" s="219" t="s">
        <v>224</v>
      </c>
      <c r="E110" s="242" t="s">
        <v>19</v>
      </c>
      <c r="F110" s="243" t="s">
        <v>1635</v>
      </c>
      <c r="G110" s="241"/>
      <c r="H110" s="244">
        <v>123.59999999999999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224</v>
      </c>
      <c r="AU110" s="250" t="s">
        <v>79</v>
      </c>
      <c r="AV110" s="14" t="s">
        <v>79</v>
      </c>
      <c r="AW110" s="14" t="s">
        <v>31</v>
      </c>
      <c r="AX110" s="14" t="s">
        <v>69</v>
      </c>
      <c r="AY110" s="250" t="s">
        <v>128</v>
      </c>
    </row>
    <row r="111" s="13" customFormat="1">
      <c r="A111" s="13"/>
      <c r="B111" s="230"/>
      <c r="C111" s="231"/>
      <c r="D111" s="219" t="s">
        <v>224</v>
      </c>
      <c r="E111" s="232" t="s">
        <v>19</v>
      </c>
      <c r="F111" s="233" t="s">
        <v>1636</v>
      </c>
      <c r="G111" s="231"/>
      <c r="H111" s="232" t="s">
        <v>19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224</v>
      </c>
      <c r="AU111" s="239" t="s">
        <v>79</v>
      </c>
      <c r="AV111" s="13" t="s">
        <v>77</v>
      </c>
      <c r="AW111" s="13" t="s">
        <v>31</v>
      </c>
      <c r="AX111" s="13" t="s">
        <v>69</v>
      </c>
      <c r="AY111" s="239" t="s">
        <v>128</v>
      </c>
    </row>
    <row r="112" s="14" customFormat="1">
      <c r="A112" s="14"/>
      <c r="B112" s="240"/>
      <c r="C112" s="241"/>
      <c r="D112" s="219" t="s">
        <v>224</v>
      </c>
      <c r="E112" s="242" t="s">
        <v>19</v>
      </c>
      <c r="F112" s="243" t="s">
        <v>1637</v>
      </c>
      <c r="G112" s="241"/>
      <c r="H112" s="244">
        <v>296.25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224</v>
      </c>
      <c r="AU112" s="250" t="s">
        <v>79</v>
      </c>
      <c r="AV112" s="14" t="s">
        <v>79</v>
      </c>
      <c r="AW112" s="14" t="s">
        <v>31</v>
      </c>
      <c r="AX112" s="14" t="s">
        <v>69</v>
      </c>
      <c r="AY112" s="250" t="s">
        <v>128</v>
      </c>
    </row>
    <row r="113" s="13" customFormat="1">
      <c r="A113" s="13"/>
      <c r="B113" s="230"/>
      <c r="C113" s="231"/>
      <c r="D113" s="219" t="s">
        <v>224</v>
      </c>
      <c r="E113" s="232" t="s">
        <v>19</v>
      </c>
      <c r="F113" s="233" t="s">
        <v>1638</v>
      </c>
      <c r="G113" s="231"/>
      <c r="H113" s="232" t="s">
        <v>19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224</v>
      </c>
      <c r="AU113" s="239" t="s">
        <v>79</v>
      </c>
      <c r="AV113" s="13" t="s">
        <v>77</v>
      </c>
      <c r="AW113" s="13" t="s">
        <v>31</v>
      </c>
      <c r="AX113" s="13" t="s">
        <v>69</v>
      </c>
      <c r="AY113" s="239" t="s">
        <v>128</v>
      </c>
    </row>
    <row r="114" s="14" customFormat="1">
      <c r="A114" s="14"/>
      <c r="B114" s="240"/>
      <c r="C114" s="241"/>
      <c r="D114" s="219" t="s">
        <v>224</v>
      </c>
      <c r="E114" s="242" t="s">
        <v>19</v>
      </c>
      <c r="F114" s="243" t="s">
        <v>1639</v>
      </c>
      <c r="G114" s="241"/>
      <c r="H114" s="244">
        <v>93.75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224</v>
      </c>
      <c r="AU114" s="250" t="s">
        <v>79</v>
      </c>
      <c r="AV114" s="14" t="s">
        <v>79</v>
      </c>
      <c r="AW114" s="14" t="s">
        <v>31</v>
      </c>
      <c r="AX114" s="14" t="s">
        <v>69</v>
      </c>
      <c r="AY114" s="250" t="s">
        <v>128</v>
      </c>
    </row>
    <row r="115" s="13" customFormat="1">
      <c r="A115" s="13"/>
      <c r="B115" s="230"/>
      <c r="C115" s="231"/>
      <c r="D115" s="219" t="s">
        <v>224</v>
      </c>
      <c r="E115" s="232" t="s">
        <v>19</v>
      </c>
      <c r="F115" s="233" t="s">
        <v>1640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224</v>
      </c>
      <c r="AU115" s="239" t="s">
        <v>79</v>
      </c>
      <c r="AV115" s="13" t="s">
        <v>77</v>
      </c>
      <c r="AW115" s="13" t="s">
        <v>31</v>
      </c>
      <c r="AX115" s="13" t="s">
        <v>69</v>
      </c>
      <c r="AY115" s="239" t="s">
        <v>128</v>
      </c>
    </row>
    <row r="116" s="14" customFormat="1">
      <c r="A116" s="14"/>
      <c r="B116" s="240"/>
      <c r="C116" s="241"/>
      <c r="D116" s="219" t="s">
        <v>224</v>
      </c>
      <c r="E116" s="242" t="s">
        <v>19</v>
      </c>
      <c r="F116" s="243" t="s">
        <v>1641</v>
      </c>
      <c r="G116" s="241"/>
      <c r="H116" s="244">
        <v>50.625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224</v>
      </c>
      <c r="AU116" s="250" t="s">
        <v>79</v>
      </c>
      <c r="AV116" s="14" t="s">
        <v>79</v>
      </c>
      <c r="AW116" s="14" t="s">
        <v>31</v>
      </c>
      <c r="AX116" s="14" t="s">
        <v>69</v>
      </c>
      <c r="AY116" s="250" t="s">
        <v>128</v>
      </c>
    </row>
    <row r="117" s="13" customFormat="1">
      <c r="A117" s="13"/>
      <c r="B117" s="230"/>
      <c r="C117" s="231"/>
      <c r="D117" s="219" t="s">
        <v>224</v>
      </c>
      <c r="E117" s="232" t="s">
        <v>19</v>
      </c>
      <c r="F117" s="233" t="s">
        <v>1642</v>
      </c>
      <c r="G117" s="231"/>
      <c r="H117" s="232" t="s">
        <v>19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224</v>
      </c>
      <c r="AU117" s="239" t="s">
        <v>79</v>
      </c>
      <c r="AV117" s="13" t="s">
        <v>77</v>
      </c>
      <c r="AW117" s="13" t="s">
        <v>31</v>
      </c>
      <c r="AX117" s="13" t="s">
        <v>69</v>
      </c>
      <c r="AY117" s="239" t="s">
        <v>128</v>
      </c>
    </row>
    <row r="118" s="14" customFormat="1">
      <c r="A118" s="14"/>
      <c r="B118" s="240"/>
      <c r="C118" s="241"/>
      <c r="D118" s="219" t="s">
        <v>224</v>
      </c>
      <c r="E118" s="242" t="s">
        <v>19</v>
      </c>
      <c r="F118" s="243" t="s">
        <v>1643</v>
      </c>
      <c r="G118" s="241"/>
      <c r="H118" s="244">
        <v>123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224</v>
      </c>
      <c r="AU118" s="250" t="s">
        <v>79</v>
      </c>
      <c r="AV118" s="14" t="s">
        <v>79</v>
      </c>
      <c r="AW118" s="14" t="s">
        <v>31</v>
      </c>
      <c r="AX118" s="14" t="s">
        <v>69</v>
      </c>
      <c r="AY118" s="250" t="s">
        <v>128</v>
      </c>
    </row>
    <row r="119" s="13" customFormat="1">
      <c r="A119" s="13"/>
      <c r="B119" s="230"/>
      <c r="C119" s="231"/>
      <c r="D119" s="219" t="s">
        <v>224</v>
      </c>
      <c r="E119" s="232" t="s">
        <v>19</v>
      </c>
      <c r="F119" s="233" t="s">
        <v>1644</v>
      </c>
      <c r="G119" s="231"/>
      <c r="H119" s="232" t="s">
        <v>19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224</v>
      </c>
      <c r="AU119" s="239" t="s">
        <v>79</v>
      </c>
      <c r="AV119" s="13" t="s">
        <v>77</v>
      </c>
      <c r="AW119" s="13" t="s">
        <v>31</v>
      </c>
      <c r="AX119" s="13" t="s">
        <v>69</v>
      </c>
      <c r="AY119" s="239" t="s">
        <v>128</v>
      </c>
    </row>
    <row r="120" s="14" customFormat="1">
      <c r="A120" s="14"/>
      <c r="B120" s="240"/>
      <c r="C120" s="241"/>
      <c r="D120" s="219" t="s">
        <v>224</v>
      </c>
      <c r="E120" s="242" t="s">
        <v>19</v>
      </c>
      <c r="F120" s="243" t="s">
        <v>1645</v>
      </c>
      <c r="G120" s="241"/>
      <c r="H120" s="244">
        <v>37.799999999999997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224</v>
      </c>
      <c r="AU120" s="250" t="s">
        <v>79</v>
      </c>
      <c r="AV120" s="14" t="s">
        <v>79</v>
      </c>
      <c r="AW120" s="14" t="s">
        <v>31</v>
      </c>
      <c r="AX120" s="14" t="s">
        <v>69</v>
      </c>
      <c r="AY120" s="250" t="s">
        <v>128</v>
      </c>
    </row>
    <row r="121" s="15" customFormat="1">
      <c r="A121" s="15"/>
      <c r="B121" s="261"/>
      <c r="C121" s="262"/>
      <c r="D121" s="219" t="s">
        <v>224</v>
      </c>
      <c r="E121" s="263" t="s">
        <v>19</v>
      </c>
      <c r="F121" s="264" t="s">
        <v>473</v>
      </c>
      <c r="G121" s="262"/>
      <c r="H121" s="265">
        <v>725.02499999999998</v>
      </c>
      <c r="I121" s="266"/>
      <c r="J121" s="262"/>
      <c r="K121" s="262"/>
      <c r="L121" s="267"/>
      <c r="M121" s="268"/>
      <c r="N121" s="269"/>
      <c r="O121" s="269"/>
      <c r="P121" s="269"/>
      <c r="Q121" s="269"/>
      <c r="R121" s="269"/>
      <c r="S121" s="269"/>
      <c r="T121" s="27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1" t="s">
        <v>224</v>
      </c>
      <c r="AU121" s="271" t="s">
        <v>79</v>
      </c>
      <c r="AV121" s="15" t="s">
        <v>145</v>
      </c>
      <c r="AW121" s="15" t="s">
        <v>31</v>
      </c>
      <c r="AX121" s="15" t="s">
        <v>77</v>
      </c>
      <c r="AY121" s="271" t="s">
        <v>128</v>
      </c>
    </row>
    <row r="122" s="2" customFormat="1" ht="16.5" customHeight="1">
      <c r="A122" s="40"/>
      <c r="B122" s="41"/>
      <c r="C122" s="206" t="s">
        <v>159</v>
      </c>
      <c r="D122" s="206" t="s">
        <v>131</v>
      </c>
      <c r="E122" s="207" t="s">
        <v>1360</v>
      </c>
      <c r="F122" s="208" t="s">
        <v>1361</v>
      </c>
      <c r="G122" s="209" t="s">
        <v>253</v>
      </c>
      <c r="H122" s="210">
        <v>38.25</v>
      </c>
      <c r="I122" s="211"/>
      <c r="J122" s="212">
        <f>ROUND(I122*H122,2)</f>
        <v>0</v>
      </c>
      <c r="K122" s="208" t="s">
        <v>195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145</v>
      </c>
      <c r="AT122" s="217" t="s">
        <v>131</v>
      </c>
      <c r="AU122" s="217" t="s">
        <v>79</v>
      </c>
      <c r="AY122" s="19" t="s">
        <v>128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145</v>
      </c>
      <c r="BM122" s="217" t="s">
        <v>1646</v>
      </c>
    </row>
    <row r="123" s="2" customFormat="1">
      <c r="A123" s="40"/>
      <c r="B123" s="41"/>
      <c r="C123" s="42"/>
      <c r="D123" s="228" t="s">
        <v>197</v>
      </c>
      <c r="E123" s="42"/>
      <c r="F123" s="229" t="s">
        <v>1363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197</v>
      </c>
      <c r="AU123" s="19" t="s">
        <v>79</v>
      </c>
    </row>
    <row r="124" s="14" customFormat="1">
      <c r="A124" s="14"/>
      <c r="B124" s="240"/>
      <c r="C124" s="241"/>
      <c r="D124" s="219" t="s">
        <v>224</v>
      </c>
      <c r="E124" s="242" t="s">
        <v>19</v>
      </c>
      <c r="F124" s="243" t="s">
        <v>1647</v>
      </c>
      <c r="G124" s="241"/>
      <c r="H124" s="244">
        <v>38.25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224</v>
      </c>
      <c r="AU124" s="250" t="s">
        <v>79</v>
      </c>
      <c r="AV124" s="14" t="s">
        <v>79</v>
      </c>
      <c r="AW124" s="14" t="s">
        <v>31</v>
      </c>
      <c r="AX124" s="14" t="s">
        <v>77</v>
      </c>
      <c r="AY124" s="250" t="s">
        <v>128</v>
      </c>
    </row>
    <row r="125" s="2" customFormat="1" ht="16.5" customHeight="1">
      <c r="A125" s="40"/>
      <c r="B125" s="41"/>
      <c r="C125" s="206" t="s">
        <v>163</v>
      </c>
      <c r="D125" s="206" t="s">
        <v>131</v>
      </c>
      <c r="E125" s="207" t="s">
        <v>1648</v>
      </c>
      <c r="F125" s="208" t="s">
        <v>1649</v>
      </c>
      <c r="G125" s="209" t="s">
        <v>209</v>
      </c>
      <c r="H125" s="210">
        <v>1176.9500000000001</v>
      </c>
      <c r="I125" s="211"/>
      <c r="J125" s="212">
        <f>ROUND(I125*H125,2)</f>
        <v>0</v>
      </c>
      <c r="K125" s="208" t="s">
        <v>195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0.00084000000000000003</v>
      </c>
      <c r="R125" s="215">
        <f>Q125*H125</f>
        <v>0.98863800000000013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145</v>
      </c>
      <c r="AT125" s="217" t="s">
        <v>131</v>
      </c>
      <c r="AU125" s="217" t="s">
        <v>79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145</v>
      </c>
      <c r="BM125" s="217" t="s">
        <v>1650</v>
      </c>
    </row>
    <row r="126" s="2" customFormat="1">
      <c r="A126" s="40"/>
      <c r="B126" s="41"/>
      <c r="C126" s="42"/>
      <c r="D126" s="228" t="s">
        <v>197</v>
      </c>
      <c r="E126" s="42"/>
      <c r="F126" s="229" t="s">
        <v>1651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197</v>
      </c>
      <c r="AU126" s="19" t="s">
        <v>79</v>
      </c>
    </row>
    <row r="127" s="13" customFormat="1">
      <c r="A127" s="13"/>
      <c r="B127" s="230"/>
      <c r="C127" s="231"/>
      <c r="D127" s="219" t="s">
        <v>224</v>
      </c>
      <c r="E127" s="232" t="s">
        <v>19</v>
      </c>
      <c r="F127" s="233" t="s">
        <v>1652</v>
      </c>
      <c r="G127" s="231"/>
      <c r="H127" s="232" t="s">
        <v>19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224</v>
      </c>
      <c r="AU127" s="239" t="s">
        <v>79</v>
      </c>
      <c r="AV127" s="13" t="s">
        <v>77</v>
      </c>
      <c r="AW127" s="13" t="s">
        <v>31</v>
      </c>
      <c r="AX127" s="13" t="s">
        <v>69</v>
      </c>
      <c r="AY127" s="239" t="s">
        <v>128</v>
      </c>
    </row>
    <row r="128" s="14" customFormat="1">
      <c r="A128" s="14"/>
      <c r="B128" s="240"/>
      <c r="C128" s="241"/>
      <c r="D128" s="219" t="s">
        <v>224</v>
      </c>
      <c r="E128" s="242" t="s">
        <v>19</v>
      </c>
      <c r="F128" s="243" t="s">
        <v>1653</v>
      </c>
      <c r="G128" s="241"/>
      <c r="H128" s="244">
        <v>247.19999999999999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224</v>
      </c>
      <c r="AU128" s="250" t="s">
        <v>79</v>
      </c>
      <c r="AV128" s="14" t="s">
        <v>79</v>
      </c>
      <c r="AW128" s="14" t="s">
        <v>31</v>
      </c>
      <c r="AX128" s="14" t="s">
        <v>69</v>
      </c>
      <c r="AY128" s="250" t="s">
        <v>128</v>
      </c>
    </row>
    <row r="129" s="14" customFormat="1">
      <c r="A129" s="14"/>
      <c r="B129" s="240"/>
      <c r="C129" s="241"/>
      <c r="D129" s="219" t="s">
        <v>224</v>
      </c>
      <c r="E129" s="242" t="s">
        <v>19</v>
      </c>
      <c r="F129" s="243" t="s">
        <v>1654</v>
      </c>
      <c r="G129" s="241"/>
      <c r="H129" s="244">
        <v>395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0" t="s">
        <v>224</v>
      </c>
      <c r="AU129" s="250" t="s">
        <v>79</v>
      </c>
      <c r="AV129" s="14" t="s">
        <v>79</v>
      </c>
      <c r="AW129" s="14" t="s">
        <v>31</v>
      </c>
      <c r="AX129" s="14" t="s">
        <v>69</v>
      </c>
      <c r="AY129" s="250" t="s">
        <v>128</v>
      </c>
    </row>
    <row r="130" s="14" customFormat="1">
      <c r="A130" s="14"/>
      <c r="B130" s="240"/>
      <c r="C130" s="241"/>
      <c r="D130" s="219" t="s">
        <v>224</v>
      </c>
      <c r="E130" s="242" t="s">
        <v>19</v>
      </c>
      <c r="F130" s="243" t="s">
        <v>1655</v>
      </c>
      <c r="G130" s="241"/>
      <c r="H130" s="244">
        <v>187.5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224</v>
      </c>
      <c r="AU130" s="250" t="s">
        <v>79</v>
      </c>
      <c r="AV130" s="14" t="s">
        <v>79</v>
      </c>
      <c r="AW130" s="14" t="s">
        <v>31</v>
      </c>
      <c r="AX130" s="14" t="s">
        <v>69</v>
      </c>
      <c r="AY130" s="250" t="s">
        <v>128</v>
      </c>
    </row>
    <row r="131" s="14" customFormat="1">
      <c r="A131" s="14"/>
      <c r="B131" s="240"/>
      <c r="C131" s="241"/>
      <c r="D131" s="219" t="s">
        <v>224</v>
      </c>
      <c r="E131" s="242" t="s">
        <v>19</v>
      </c>
      <c r="F131" s="243" t="s">
        <v>1656</v>
      </c>
      <c r="G131" s="241"/>
      <c r="H131" s="244">
        <v>101.25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224</v>
      </c>
      <c r="AU131" s="250" t="s">
        <v>79</v>
      </c>
      <c r="AV131" s="14" t="s">
        <v>79</v>
      </c>
      <c r="AW131" s="14" t="s">
        <v>31</v>
      </c>
      <c r="AX131" s="14" t="s">
        <v>69</v>
      </c>
      <c r="AY131" s="250" t="s">
        <v>128</v>
      </c>
    </row>
    <row r="132" s="14" customFormat="1">
      <c r="A132" s="14"/>
      <c r="B132" s="240"/>
      <c r="C132" s="241"/>
      <c r="D132" s="219" t="s">
        <v>224</v>
      </c>
      <c r="E132" s="242" t="s">
        <v>19</v>
      </c>
      <c r="F132" s="243" t="s">
        <v>1657</v>
      </c>
      <c r="G132" s="241"/>
      <c r="H132" s="244">
        <v>246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224</v>
      </c>
      <c r="AU132" s="250" t="s">
        <v>79</v>
      </c>
      <c r="AV132" s="14" t="s">
        <v>79</v>
      </c>
      <c r="AW132" s="14" t="s">
        <v>31</v>
      </c>
      <c r="AX132" s="14" t="s">
        <v>69</v>
      </c>
      <c r="AY132" s="250" t="s">
        <v>128</v>
      </c>
    </row>
    <row r="133" s="15" customFormat="1">
      <c r="A133" s="15"/>
      <c r="B133" s="261"/>
      <c r="C133" s="262"/>
      <c r="D133" s="219" t="s">
        <v>224</v>
      </c>
      <c r="E133" s="263" t="s">
        <v>19</v>
      </c>
      <c r="F133" s="264" t="s">
        <v>473</v>
      </c>
      <c r="G133" s="262"/>
      <c r="H133" s="265">
        <v>1176.9500000000001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224</v>
      </c>
      <c r="AU133" s="271" t="s">
        <v>79</v>
      </c>
      <c r="AV133" s="15" t="s">
        <v>145</v>
      </c>
      <c r="AW133" s="15" t="s">
        <v>31</v>
      </c>
      <c r="AX133" s="15" t="s">
        <v>77</v>
      </c>
      <c r="AY133" s="271" t="s">
        <v>128</v>
      </c>
    </row>
    <row r="134" s="2" customFormat="1" ht="16.5" customHeight="1">
      <c r="A134" s="40"/>
      <c r="B134" s="41"/>
      <c r="C134" s="206" t="s">
        <v>172</v>
      </c>
      <c r="D134" s="206" t="s">
        <v>131</v>
      </c>
      <c r="E134" s="207" t="s">
        <v>1658</v>
      </c>
      <c r="F134" s="208" t="s">
        <v>1659</v>
      </c>
      <c r="G134" s="209" t="s">
        <v>209</v>
      </c>
      <c r="H134" s="210">
        <v>1176.9500000000001</v>
      </c>
      <c r="I134" s="211"/>
      <c r="J134" s="212">
        <f>ROUND(I134*H134,2)</f>
        <v>0</v>
      </c>
      <c r="K134" s="208" t="s">
        <v>195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145</v>
      </c>
      <c r="AT134" s="217" t="s">
        <v>131</v>
      </c>
      <c r="AU134" s="217" t="s">
        <v>79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145</v>
      </c>
      <c r="BM134" s="217" t="s">
        <v>1660</v>
      </c>
    </row>
    <row r="135" s="2" customFormat="1">
      <c r="A135" s="40"/>
      <c r="B135" s="41"/>
      <c r="C135" s="42"/>
      <c r="D135" s="228" t="s">
        <v>197</v>
      </c>
      <c r="E135" s="42"/>
      <c r="F135" s="229" t="s">
        <v>1661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197</v>
      </c>
      <c r="AU135" s="19" t="s">
        <v>79</v>
      </c>
    </row>
    <row r="136" s="14" customFormat="1">
      <c r="A136" s="14"/>
      <c r="B136" s="240"/>
      <c r="C136" s="241"/>
      <c r="D136" s="219" t="s">
        <v>224</v>
      </c>
      <c r="E136" s="242" t="s">
        <v>19</v>
      </c>
      <c r="F136" s="243" t="s">
        <v>1662</v>
      </c>
      <c r="G136" s="241"/>
      <c r="H136" s="244">
        <v>1176.9500000000001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224</v>
      </c>
      <c r="AU136" s="250" t="s">
        <v>79</v>
      </c>
      <c r="AV136" s="14" t="s">
        <v>79</v>
      </c>
      <c r="AW136" s="14" t="s">
        <v>31</v>
      </c>
      <c r="AX136" s="14" t="s">
        <v>77</v>
      </c>
      <c r="AY136" s="250" t="s">
        <v>128</v>
      </c>
    </row>
    <row r="137" s="2" customFormat="1" ht="16.5" customHeight="1">
      <c r="A137" s="40"/>
      <c r="B137" s="41"/>
      <c r="C137" s="206" t="s">
        <v>176</v>
      </c>
      <c r="D137" s="206" t="s">
        <v>131</v>
      </c>
      <c r="E137" s="207" t="s">
        <v>294</v>
      </c>
      <c r="F137" s="208" t="s">
        <v>1377</v>
      </c>
      <c r="G137" s="209" t="s">
        <v>253</v>
      </c>
      <c r="H137" s="210">
        <v>495.47000000000003</v>
      </c>
      <c r="I137" s="211"/>
      <c r="J137" s="212">
        <f>ROUND(I137*H137,2)</f>
        <v>0</v>
      </c>
      <c r="K137" s="208" t="s">
        <v>195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145</v>
      </c>
      <c r="AT137" s="217" t="s">
        <v>131</v>
      </c>
      <c r="AU137" s="217" t="s">
        <v>79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145</v>
      </c>
      <c r="BM137" s="217" t="s">
        <v>1663</v>
      </c>
    </row>
    <row r="138" s="2" customFormat="1">
      <c r="A138" s="40"/>
      <c r="B138" s="41"/>
      <c r="C138" s="42"/>
      <c r="D138" s="228" t="s">
        <v>197</v>
      </c>
      <c r="E138" s="42"/>
      <c r="F138" s="229" t="s">
        <v>297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197</v>
      </c>
      <c r="AU138" s="19" t="s">
        <v>79</v>
      </c>
    </row>
    <row r="139" s="13" customFormat="1">
      <c r="A139" s="13"/>
      <c r="B139" s="230"/>
      <c r="C139" s="231"/>
      <c r="D139" s="219" t="s">
        <v>224</v>
      </c>
      <c r="E139" s="232" t="s">
        <v>19</v>
      </c>
      <c r="F139" s="233" t="s">
        <v>1664</v>
      </c>
      <c r="G139" s="231"/>
      <c r="H139" s="232" t="s">
        <v>19</v>
      </c>
      <c r="I139" s="234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224</v>
      </c>
      <c r="AU139" s="239" t="s">
        <v>79</v>
      </c>
      <c r="AV139" s="13" t="s">
        <v>77</v>
      </c>
      <c r="AW139" s="13" t="s">
        <v>31</v>
      </c>
      <c r="AX139" s="13" t="s">
        <v>69</v>
      </c>
      <c r="AY139" s="239" t="s">
        <v>128</v>
      </c>
    </row>
    <row r="140" s="13" customFormat="1">
      <c r="A140" s="13"/>
      <c r="B140" s="230"/>
      <c r="C140" s="231"/>
      <c r="D140" s="219" t="s">
        <v>224</v>
      </c>
      <c r="E140" s="232" t="s">
        <v>19</v>
      </c>
      <c r="F140" s="233" t="s">
        <v>1665</v>
      </c>
      <c r="G140" s="231"/>
      <c r="H140" s="232" t="s">
        <v>19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224</v>
      </c>
      <c r="AU140" s="239" t="s">
        <v>79</v>
      </c>
      <c r="AV140" s="13" t="s">
        <v>77</v>
      </c>
      <c r="AW140" s="13" t="s">
        <v>31</v>
      </c>
      <c r="AX140" s="13" t="s">
        <v>69</v>
      </c>
      <c r="AY140" s="239" t="s">
        <v>128</v>
      </c>
    </row>
    <row r="141" s="14" customFormat="1">
      <c r="A141" s="14"/>
      <c r="B141" s="240"/>
      <c r="C141" s="241"/>
      <c r="D141" s="219" t="s">
        <v>224</v>
      </c>
      <c r="E141" s="242" t="s">
        <v>19</v>
      </c>
      <c r="F141" s="243" t="s">
        <v>1666</v>
      </c>
      <c r="G141" s="241"/>
      <c r="H141" s="244">
        <v>495.47000000000003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224</v>
      </c>
      <c r="AU141" s="250" t="s">
        <v>79</v>
      </c>
      <c r="AV141" s="14" t="s">
        <v>79</v>
      </c>
      <c r="AW141" s="14" t="s">
        <v>31</v>
      </c>
      <c r="AX141" s="14" t="s">
        <v>77</v>
      </c>
      <c r="AY141" s="250" t="s">
        <v>128</v>
      </c>
    </row>
    <row r="142" s="2" customFormat="1" ht="24.15" customHeight="1">
      <c r="A142" s="40"/>
      <c r="B142" s="41"/>
      <c r="C142" s="206" t="s">
        <v>246</v>
      </c>
      <c r="D142" s="206" t="s">
        <v>131</v>
      </c>
      <c r="E142" s="207" t="s">
        <v>299</v>
      </c>
      <c r="F142" s="208" t="s">
        <v>1381</v>
      </c>
      <c r="G142" s="209" t="s">
        <v>253</v>
      </c>
      <c r="H142" s="210">
        <v>7432.0500000000002</v>
      </c>
      <c r="I142" s="211"/>
      <c r="J142" s="212">
        <f>ROUND(I142*H142,2)</f>
        <v>0</v>
      </c>
      <c r="K142" s="208" t="s">
        <v>195</v>
      </c>
      <c r="L142" s="46"/>
      <c r="M142" s="213" t="s">
        <v>19</v>
      </c>
      <c r="N142" s="214" t="s">
        <v>40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145</v>
      </c>
      <c r="AT142" s="217" t="s">
        <v>131</v>
      </c>
      <c r="AU142" s="217" t="s">
        <v>79</v>
      </c>
      <c r="AY142" s="19" t="s">
        <v>128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77</v>
      </c>
      <c r="BK142" s="218">
        <f>ROUND(I142*H142,2)</f>
        <v>0</v>
      </c>
      <c r="BL142" s="19" t="s">
        <v>145</v>
      </c>
      <c r="BM142" s="217" t="s">
        <v>1667</v>
      </c>
    </row>
    <row r="143" s="2" customFormat="1">
      <c r="A143" s="40"/>
      <c r="B143" s="41"/>
      <c r="C143" s="42"/>
      <c r="D143" s="228" t="s">
        <v>197</v>
      </c>
      <c r="E143" s="42"/>
      <c r="F143" s="229" t="s">
        <v>302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197</v>
      </c>
      <c r="AU143" s="19" t="s">
        <v>79</v>
      </c>
    </row>
    <row r="144" s="13" customFormat="1">
      <c r="A144" s="13"/>
      <c r="B144" s="230"/>
      <c r="C144" s="231"/>
      <c r="D144" s="219" t="s">
        <v>224</v>
      </c>
      <c r="E144" s="232" t="s">
        <v>19</v>
      </c>
      <c r="F144" s="233" t="s">
        <v>1668</v>
      </c>
      <c r="G144" s="231"/>
      <c r="H144" s="232" t="s">
        <v>19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224</v>
      </c>
      <c r="AU144" s="239" t="s">
        <v>79</v>
      </c>
      <c r="AV144" s="13" t="s">
        <v>77</v>
      </c>
      <c r="AW144" s="13" t="s">
        <v>31</v>
      </c>
      <c r="AX144" s="13" t="s">
        <v>69</v>
      </c>
      <c r="AY144" s="239" t="s">
        <v>128</v>
      </c>
    </row>
    <row r="145" s="14" customFormat="1">
      <c r="A145" s="14"/>
      <c r="B145" s="240"/>
      <c r="C145" s="241"/>
      <c r="D145" s="219" t="s">
        <v>224</v>
      </c>
      <c r="E145" s="242" t="s">
        <v>19</v>
      </c>
      <c r="F145" s="243" t="s">
        <v>1669</v>
      </c>
      <c r="G145" s="241"/>
      <c r="H145" s="244">
        <v>7432.0500000000002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224</v>
      </c>
      <c r="AU145" s="250" t="s">
        <v>79</v>
      </c>
      <c r="AV145" s="14" t="s">
        <v>79</v>
      </c>
      <c r="AW145" s="14" t="s">
        <v>31</v>
      </c>
      <c r="AX145" s="14" t="s">
        <v>77</v>
      </c>
      <c r="AY145" s="250" t="s">
        <v>128</v>
      </c>
    </row>
    <row r="146" s="2" customFormat="1" ht="24.15" customHeight="1">
      <c r="A146" s="40"/>
      <c r="B146" s="41"/>
      <c r="C146" s="206" t="s">
        <v>8</v>
      </c>
      <c r="D146" s="206" t="s">
        <v>131</v>
      </c>
      <c r="E146" s="207" t="s">
        <v>1385</v>
      </c>
      <c r="F146" s="208" t="s">
        <v>661</v>
      </c>
      <c r="G146" s="209" t="s">
        <v>313</v>
      </c>
      <c r="H146" s="210">
        <v>792.75199999999995</v>
      </c>
      <c r="I146" s="211"/>
      <c r="J146" s="212">
        <f>ROUND(I146*H146,2)</f>
        <v>0</v>
      </c>
      <c r="K146" s="208" t="s">
        <v>195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145</v>
      </c>
      <c r="AT146" s="217" t="s">
        <v>131</v>
      </c>
      <c r="AU146" s="217" t="s">
        <v>79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145</v>
      </c>
      <c r="BM146" s="217" t="s">
        <v>1670</v>
      </c>
    </row>
    <row r="147" s="2" customFormat="1">
      <c r="A147" s="40"/>
      <c r="B147" s="41"/>
      <c r="C147" s="42"/>
      <c r="D147" s="228" t="s">
        <v>197</v>
      </c>
      <c r="E147" s="42"/>
      <c r="F147" s="229" t="s">
        <v>1388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197</v>
      </c>
      <c r="AU147" s="19" t="s">
        <v>79</v>
      </c>
    </row>
    <row r="148" s="14" customFormat="1">
      <c r="A148" s="14"/>
      <c r="B148" s="240"/>
      <c r="C148" s="241"/>
      <c r="D148" s="219" t="s">
        <v>224</v>
      </c>
      <c r="E148" s="242" t="s">
        <v>19</v>
      </c>
      <c r="F148" s="243" t="s">
        <v>1671</v>
      </c>
      <c r="G148" s="241"/>
      <c r="H148" s="244">
        <v>792.75199999999995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224</v>
      </c>
      <c r="AU148" s="250" t="s">
        <v>79</v>
      </c>
      <c r="AV148" s="14" t="s">
        <v>79</v>
      </c>
      <c r="AW148" s="14" t="s">
        <v>31</v>
      </c>
      <c r="AX148" s="14" t="s">
        <v>77</v>
      </c>
      <c r="AY148" s="250" t="s">
        <v>128</v>
      </c>
    </row>
    <row r="149" s="2" customFormat="1" ht="16.5" customHeight="1">
      <c r="A149" s="40"/>
      <c r="B149" s="41"/>
      <c r="C149" s="206" t="s">
        <v>257</v>
      </c>
      <c r="D149" s="206" t="s">
        <v>131</v>
      </c>
      <c r="E149" s="207" t="s">
        <v>305</v>
      </c>
      <c r="F149" s="208" t="s">
        <v>1390</v>
      </c>
      <c r="G149" s="209" t="s">
        <v>253</v>
      </c>
      <c r="H149" s="210">
        <v>459.10899999999998</v>
      </c>
      <c r="I149" s="211"/>
      <c r="J149" s="212">
        <f>ROUND(I149*H149,2)</f>
        <v>0</v>
      </c>
      <c r="K149" s="208" t="s">
        <v>195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145</v>
      </c>
      <c r="AT149" s="217" t="s">
        <v>131</v>
      </c>
      <c r="AU149" s="217" t="s">
        <v>79</v>
      </c>
      <c r="AY149" s="19" t="s">
        <v>128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145</v>
      </c>
      <c r="BM149" s="217" t="s">
        <v>1672</v>
      </c>
    </row>
    <row r="150" s="2" customFormat="1">
      <c r="A150" s="40"/>
      <c r="B150" s="41"/>
      <c r="C150" s="42"/>
      <c r="D150" s="228" t="s">
        <v>197</v>
      </c>
      <c r="E150" s="42"/>
      <c r="F150" s="229" t="s">
        <v>308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197</v>
      </c>
      <c r="AU150" s="19" t="s">
        <v>79</v>
      </c>
    </row>
    <row r="151" s="13" customFormat="1">
      <c r="A151" s="13"/>
      <c r="B151" s="230"/>
      <c r="C151" s="231"/>
      <c r="D151" s="219" t="s">
        <v>224</v>
      </c>
      <c r="E151" s="232" t="s">
        <v>19</v>
      </c>
      <c r="F151" s="233" t="s">
        <v>1673</v>
      </c>
      <c r="G151" s="231"/>
      <c r="H151" s="232" t="s">
        <v>19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224</v>
      </c>
      <c r="AU151" s="239" t="s">
        <v>79</v>
      </c>
      <c r="AV151" s="13" t="s">
        <v>77</v>
      </c>
      <c r="AW151" s="13" t="s">
        <v>31</v>
      </c>
      <c r="AX151" s="13" t="s">
        <v>69</v>
      </c>
      <c r="AY151" s="239" t="s">
        <v>128</v>
      </c>
    </row>
    <row r="152" s="14" customFormat="1">
      <c r="A152" s="14"/>
      <c r="B152" s="240"/>
      <c r="C152" s="241"/>
      <c r="D152" s="219" t="s">
        <v>224</v>
      </c>
      <c r="E152" s="242" t="s">
        <v>19</v>
      </c>
      <c r="F152" s="243" t="s">
        <v>1674</v>
      </c>
      <c r="G152" s="241"/>
      <c r="H152" s="244">
        <v>725.02499999999998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224</v>
      </c>
      <c r="AU152" s="250" t="s">
        <v>79</v>
      </c>
      <c r="AV152" s="14" t="s">
        <v>79</v>
      </c>
      <c r="AW152" s="14" t="s">
        <v>31</v>
      </c>
      <c r="AX152" s="14" t="s">
        <v>69</v>
      </c>
      <c r="AY152" s="250" t="s">
        <v>128</v>
      </c>
    </row>
    <row r="153" s="13" customFormat="1">
      <c r="A153" s="13"/>
      <c r="B153" s="230"/>
      <c r="C153" s="231"/>
      <c r="D153" s="219" t="s">
        <v>224</v>
      </c>
      <c r="E153" s="232" t="s">
        <v>19</v>
      </c>
      <c r="F153" s="233" t="s">
        <v>1675</v>
      </c>
      <c r="G153" s="231"/>
      <c r="H153" s="232" t="s">
        <v>19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224</v>
      </c>
      <c r="AU153" s="239" t="s">
        <v>79</v>
      </c>
      <c r="AV153" s="13" t="s">
        <v>77</v>
      </c>
      <c r="AW153" s="13" t="s">
        <v>31</v>
      </c>
      <c r="AX153" s="13" t="s">
        <v>69</v>
      </c>
      <c r="AY153" s="239" t="s">
        <v>128</v>
      </c>
    </row>
    <row r="154" s="13" customFormat="1">
      <c r="A154" s="13"/>
      <c r="B154" s="230"/>
      <c r="C154" s="231"/>
      <c r="D154" s="219" t="s">
        <v>224</v>
      </c>
      <c r="E154" s="232" t="s">
        <v>19</v>
      </c>
      <c r="F154" s="233" t="s">
        <v>1676</v>
      </c>
      <c r="G154" s="231"/>
      <c r="H154" s="232" t="s">
        <v>19</v>
      </c>
      <c r="I154" s="234"/>
      <c r="J154" s="231"/>
      <c r="K154" s="231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224</v>
      </c>
      <c r="AU154" s="239" t="s">
        <v>79</v>
      </c>
      <c r="AV154" s="13" t="s">
        <v>77</v>
      </c>
      <c r="AW154" s="13" t="s">
        <v>31</v>
      </c>
      <c r="AX154" s="13" t="s">
        <v>69</v>
      </c>
      <c r="AY154" s="239" t="s">
        <v>128</v>
      </c>
    </row>
    <row r="155" s="14" customFormat="1">
      <c r="A155" s="14"/>
      <c r="B155" s="240"/>
      <c r="C155" s="241"/>
      <c r="D155" s="219" t="s">
        <v>224</v>
      </c>
      <c r="E155" s="242" t="s">
        <v>19</v>
      </c>
      <c r="F155" s="243" t="s">
        <v>1677</v>
      </c>
      <c r="G155" s="241"/>
      <c r="H155" s="244">
        <v>-14.050000000000001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224</v>
      </c>
      <c r="AU155" s="250" t="s">
        <v>79</v>
      </c>
      <c r="AV155" s="14" t="s">
        <v>79</v>
      </c>
      <c r="AW155" s="14" t="s">
        <v>31</v>
      </c>
      <c r="AX155" s="14" t="s">
        <v>69</v>
      </c>
      <c r="AY155" s="250" t="s">
        <v>128</v>
      </c>
    </row>
    <row r="156" s="13" customFormat="1">
      <c r="A156" s="13"/>
      <c r="B156" s="230"/>
      <c r="C156" s="231"/>
      <c r="D156" s="219" t="s">
        <v>224</v>
      </c>
      <c r="E156" s="232" t="s">
        <v>19</v>
      </c>
      <c r="F156" s="233" t="s">
        <v>1678</v>
      </c>
      <c r="G156" s="231"/>
      <c r="H156" s="232" t="s">
        <v>19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224</v>
      </c>
      <c r="AU156" s="239" t="s">
        <v>79</v>
      </c>
      <c r="AV156" s="13" t="s">
        <v>77</v>
      </c>
      <c r="AW156" s="13" t="s">
        <v>31</v>
      </c>
      <c r="AX156" s="13" t="s">
        <v>69</v>
      </c>
      <c r="AY156" s="239" t="s">
        <v>128</v>
      </c>
    </row>
    <row r="157" s="14" customFormat="1">
      <c r="A157" s="14"/>
      <c r="B157" s="240"/>
      <c r="C157" s="241"/>
      <c r="D157" s="219" t="s">
        <v>224</v>
      </c>
      <c r="E157" s="242" t="s">
        <v>19</v>
      </c>
      <c r="F157" s="243" t="s">
        <v>1679</v>
      </c>
      <c r="G157" s="241"/>
      <c r="H157" s="244">
        <v>-42.149999999999999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224</v>
      </c>
      <c r="AU157" s="250" t="s">
        <v>79</v>
      </c>
      <c r="AV157" s="14" t="s">
        <v>79</v>
      </c>
      <c r="AW157" s="14" t="s">
        <v>31</v>
      </c>
      <c r="AX157" s="14" t="s">
        <v>69</v>
      </c>
      <c r="AY157" s="250" t="s">
        <v>128</v>
      </c>
    </row>
    <row r="158" s="13" customFormat="1">
      <c r="A158" s="13"/>
      <c r="B158" s="230"/>
      <c r="C158" s="231"/>
      <c r="D158" s="219" t="s">
        <v>224</v>
      </c>
      <c r="E158" s="232" t="s">
        <v>19</v>
      </c>
      <c r="F158" s="233" t="s">
        <v>1680</v>
      </c>
      <c r="G158" s="231"/>
      <c r="H158" s="232" t="s">
        <v>19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224</v>
      </c>
      <c r="AU158" s="239" t="s">
        <v>79</v>
      </c>
      <c r="AV158" s="13" t="s">
        <v>77</v>
      </c>
      <c r="AW158" s="13" t="s">
        <v>31</v>
      </c>
      <c r="AX158" s="13" t="s">
        <v>69</v>
      </c>
      <c r="AY158" s="239" t="s">
        <v>128</v>
      </c>
    </row>
    <row r="159" s="13" customFormat="1">
      <c r="A159" s="13"/>
      <c r="B159" s="230"/>
      <c r="C159" s="231"/>
      <c r="D159" s="219" t="s">
        <v>224</v>
      </c>
      <c r="E159" s="232" t="s">
        <v>19</v>
      </c>
      <c r="F159" s="233" t="s">
        <v>1676</v>
      </c>
      <c r="G159" s="231"/>
      <c r="H159" s="232" t="s">
        <v>19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224</v>
      </c>
      <c r="AU159" s="239" t="s">
        <v>79</v>
      </c>
      <c r="AV159" s="13" t="s">
        <v>77</v>
      </c>
      <c r="AW159" s="13" t="s">
        <v>31</v>
      </c>
      <c r="AX159" s="13" t="s">
        <v>69</v>
      </c>
      <c r="AY159" s="239" t="s">
        <v>128</v>
      </c>
    </row>
    <row r="160" s="14" customFormat="1">
      <c r="A160" s="14"/>
      <c r="B160" s="240"/>
      <c r="C160" s="241"/>
      <c r="D160" s="219" t="s">
        <v>224</v>
      </c>
      <c r="E160" s="242" t="s">
        <v>19</v>
      </c>
      <c r="F160" s="243" t="s">
        <v>1681</v>
      </c>
      <c r="G160" s="241"/>
      <c r="H160" s="244">
        <v>-7.5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224</v>
      </c>
      <c r="AU160" s="250" t="s">
        <v>79</v>
      </c>
      <c r="AV160" s="14" t="s">
        <v>79</v>
      </c>
      <c r="AW160" s="14" t="s">
        <v>31</v>
      </c>
      <c r="AX160" s="14" t="s">
        <v>69</v>
      </c>
      <c r="AY160" s="250" t="s">
        <v>128</v>
      </c>
    </row>
    <row r="161" s="13" customFormat="1">
      <c r="A161" s="13"/>
      <c r="B161" s="230"/>
      <c r="C161" s="231"/>
      <c r="D161" s="219" t="s">
        <v>224</v>
      </c>
      <c r="E161" s="232" t="s">
        <v>19</v>
      </c>
      <c r="F161" s="233" t="s">
        <v>1678</v>
      </c>
      <c r="G161" s="231"/>
      <c r="H161" s="232" t="s">
        <v>19</v>
      </c>
      <c r="I161" s="234"/>
      <c r="J161" s="231"/>
      <c r="K161" s="231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224</v>
      </c>
      <c r="AU161" s="239" t="s">
        <v>79</v>
      </c>
      <c r="AV161" s="13" t="s">
        <v>77</v>
      </c>
      <c r="AW161" s="13" t="s">
        <v>31</v>
      </c>
      <c r="AX161" s="13" t="s">
        <v>69</v>
      </c>
      <c r="AY161" s="239" t="s">
        <v>128</v>
      </c>
    </row>
    <row r="162" s="14" customFormat="1">
      <c r="A162" s="14"/>
      <c r="B162" s="240"/>
      <c r="C162" s="241"/>
      <c r="D162" s="219" t="s">
        <v>224</v>
      </c>
      <c r="E162" s="242" t="s">
        <v>19</v>
      </c>
      <c r="F162" s="243" t="s">
        <v>1682</v>
      </c>
      <c r="G162" s="241"/>
      <c r="H162" s="244">
        <v>-22.5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224</v>
      </c>
      <c r="AU162" s="250" t="s">
        <v>79</v>
      </c>
      <c r="AV162" s="14" t="s">
        <v>79</v>
      </c>
      <c r="AW162" s="14" t="s">
        <v>31</v>
      </c>
      <c r="AX162" s="14" t="s">
        <v>69</v>
      </c>
      <c r="AY162" s="250" t="s">
        <v>128</v>
      </c>
    </row>
    <row r="163" s="13" customFormat="1">
      <c r="A163" s="13"/>
      <c r="B163" s="230"/>
      <c r="C163" s="231"/>
      <c r="D163" s="219" t="s">
        <v>224</v>
      </c>
      <c r="E163" s="232" t="s">
        <v>19</v>
      </c>
      <c r="F163" s="233" t="s">
        <v>1683</v>
      </c>
      <c r="G163" s="231"/>
      <c r="H163" s="232" t="s">
        <v>19</v>
      </c>
      <c r="I163" s="234"/>
      <c r="J163" s="231"/>
      <c r="K163" s="231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224</v>
      </c>
      <c r="AU163" s="239" t="s">
        <v>79</v>
      </c>
      <c r="AV163" s="13" t="s">
        <v>77</v>
      </c>
      <c r="AW163" s="13" t="s">
        <v>31</v>
      </c>
      <c r="AX163" s="13" t="s">
        <v>69</v>
      </c>
      <c r="AY163" s="239" t="s">
        <v>128</v>
      </c>
    </row>
    <row r="164" s="13" customFormat="1">
      <c r="A164" s="13"/>
      <c r="B164" s="230"/>
      <c r="C164" s="231"/>
      <c r="D164" s="219" t="s">
        <v>224</v>
      </c>
      <c r="E164" s="232" t="s">
        <v>19</v>
      </c>
      <c r="F164" s="233" t="s">
        <v>1676</v>
      </c>
      <c r="G164" s="231"/>
      <c r="H164" s="232" t="s">
        <v>19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224</v>
      </c>
      <c r="AU164" s="239" t="s">
        <v>79</v>
      </c>
      <c r="AV164" s="13" t="s">
        <v>77</v>
      </c>
      <c r="AW164" s="13" t="s">
        <v>31</v>
      </c>
      <c r="AX164" s="13" t="s">
        <v>69</v>
      </c>
      <c r="AY164" s="239" t="s">
        <v>128</v>
      </c>
    </row>
    <row r="165" s="14" customFormat="1">
      <c r="A165" s="14"/>
      <c r="B165" s="240"/>
      <c r="C165" s="241"/>
      <c r="D165" s="219" t="s">
        <v>224</v>
      </c>
      <c r="E165" s="242" t="s">
        <v>19</v>
      </c>
      <c r="F165" s="243" t="s">
        <v>1684</v>
      </c>
      <c r="G165" s="241"/>
      <c r="H165" s="244">
        <v>-26.663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224</v>
      </c>
      <c r="AU165" s="250" t="s">
        <v>79</v>
      </c>
      <c r="AV165" s="14" t="s">
        <v>79</v>
      </c>
      <c r="AW165" s="14" t="s">
        <v>31</v>
      </c>
      <c r="AX165" s="14" t="s">
        <v>69</v>
      </c>
      <c r="AY165" s="250" t="s">
        <v>128</v>
      </c>
    </row>
    <row r="166" s="13" customFormat="1">
      <c r="A166" s="13"/>
      <c r="B166" s="230"/>
      <c r="C166" s="231"/>
      <c r="D166" s="219" t="s">
        <v>224</v>
      </c>
      <c r="E166" s="232" t="s">
        <v>19</v>
      </c>
      <c r="F166" s="233" t="s">
        <v>1678</v>
      </c>
      <c r="G166" s="231"/>
      <c r="H166" s="232" t="s">
        <v>19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224</v>
      </c>
      <c r="AU166" s="239" t="s">
        <v>79</v>
      </c>
      <c r="AV166" s="13" t="s">
        <v>77</v>
      </c>
      <c r="AW166" s="13" t="s">
        <v>31</v>
      </c>
      <c r="AX166" s="13" t="s">
        <v>69</v>
      </c>
      <c r="AY166" s="239" t="s">
        <v>128</v>
      </c>
    </row>
    <row r="167" s="14" customFormat="1">
      <c r="A167" s="14"/>
      <c r="B167" s="240"/>
      <c r="C167" s="241"/>
      <c r="D167" s="219" t="s">
        <v>224</v>
      </c>
      <c r="E167" s="242" t="s">
        <v>19</v>
      </c>
      <c r="F167" s="243" t="s">
        <v>1685</v>
      </c>
      <c r="G167" s="241"/>
      <c r="H167" s="244">
        <v>-133.31299999999999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224</v>
      </c>
      <c r="AU167" s="250" t="s">
        <v>79</v>
      </c>
      <c r="AV167" s="14" t="s">
        <v>79</v>
      </c>
      <c r="AW167" s="14" t="s">
        <v>31</v>
      </c>
      <c r="AX167" s="14" t="s">
        <v>69</v>
      </c>
      <c r="AY167" s="250" t="s">
        <v>128</v>
      </c>
    </row>
    <row r="168" s="13" customFormat="1">
      <c r="A168" s="13"/>
      <c r="B168" s="230"/>
      <c r="C168" s="231"/>
      <c r="D168" s="219" t="s">
        <v>224</v>
      </c>
      <c r="E168" s="232" t="s">
        <v>19</v>
      </c>
      <c r="F168" s="233" t="s">
        <v>1644</v>
      </c>
      <c r="G168" s="231"/>
      <c r="H168" s="232" t="s">
        <v>19</v>
      </c>
      <c r="I168" s="234"/>
      <c r="J168" s="231"/>
      <c r="K168" s="231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224</v>
      </c>
      <c r="AU168" s="239" t="s">
        <v>79</v>
      </c>
      <c r="AV168" s="13" t="s">
        <v>77</v>
      </c>
      <c r="AW168" s="13" t="s">
        <v>31</v>
      </c>
      <c r="AX168" s="13" t="s">
        <v>69</v>
      </c>
      <c r="AY168" s="239" t="s">
        <v>128</v>
      </c>
    </row>
    <row r="169" s="13" customFormat="1">
      <c r="A169" s="13"/>
      <c r="B169" s="230"/>
      <c r="C169" s="231"/>
      <c r="D169" s="219" t="s">
        <v>224</v>
      </c>
      <c r="E169" s="232" t="s">
        <v>19</v>
      </c>
      <c r="F169" s="233" t="s">
        <v>1676</v>
      </c>
      <c r="G169" s="231"/>
      <c r="H169" s="232" t="s">
        <v>19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224</v>
      </c>
      <c r="AU169" s="239" t="s">
        <v>79</v>
      </c>
      <c r="AV169" s="13" t="s">
        <v>77</v>
      </c>
      <c r="AW169" s="13" t="s">
        <v>31</v>
      </c>
      <c r="AX169" s="13" t="s">
        <v>69</v>
      </c>
      <c r="AY169" s="239" t="s">
        <v>128</v>
      </c>
    </row>
    <row r="170" s="14" customFormat="1">
      <c r="A170" s="14"/>
      <c r="B170" s="240"/>
      <c r="C170" s="241"/>
      <c r="D170" s="219" t="s">
        <v>224</v>
      </c>
      <c r="E170" s="242" t="s">
        <v>19</v>
      </c>
      <c r="F170" s="243" t="s">
        <v>1686</v>
      </c>
      <c r="G170" s="241"/>
      <c r="H170" s="244">
        <v>-3.7799999999999998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224</v>
      </c>
      <c r="AU170" s="250" t="s">
        <v>79</v>
      </c>
      <c r="AV170" s="14" t="s">
        <v>79</v>
      </c>
      <c r="AW170" s="14" t="s">
        <v>31</v>
      </c>
      <c r="AX170" s="14" t="s">
        <v>69</v>
      </c>
      <c r="AY170" s="250" t="s">
        <v>128</v>
      </c>
    </row>
    <row r="171" s="13" customFormat="1">
      <c r="A171" s="13"/>
      <c r="B171" s="230"/>
      <c r="C171" s="231"/>
      <c r="D171" s="219" t="s">
        <v>224</v>
      </c>
      <c r="E171" s="232" t="s">
        <v>19</v>
      </c>
      <c r="F171" s="233" t="s">
        <v>1678</v>
      </c>
      <c r="G171" s="231"/>
      <c r="H171" s="232" t="s">
        <v>19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224</v>
      </c>
      <c r="AU171" s="239" t="s">
        <v>79</v>
      </c>
      <c r="AV171" s="13" t="s">
        <v>77</v>
      </c>
      <c r="AW171" s="13" t="s">
        <v>31</v>
      </c>
      <c r="AX171" s="13" t="s">
        <v>69</v>
      </c>
      <c r="AY171" s="239" t="s">
        <v>128</v>
      </c>
    </row>
    <row r="172" s="14" customFormat="1">
      <c r="A172" s="14"/>
      <c r="B172" s="240"/>
      <c r="C172" s="241"/>
      <c r="D172" s="219" t="s">
        <v>224</v>
      </c>
      <c r="E172" s="242" t="s">
        <v>19</v>
      </c>
      <c r="F172" s="243" t="s">
        <v>1687</v>
      </c>
      <c r="G172" s="241"/>
      <c r="H172" s="244">
        <v>-15.960000000000001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224</v>
      </c>
      <c r="AU172" s="250" t="s">
        <v>79</v>
      </c>
      <c r="AV172" s="14" t="s">
        <v>79</v>
      </c>
      <c r="AW172" s="14" t="s">
        <v>31</v>
      </c>
      <c r="AX172" s="14" t="s">
        <v>69</v>
      </c>
      <c r="AY172" s="250" t="s">
        <v>128</v>
      </c>
    </row>
    <row r="173" s="13" customFormat="1">
      <c r="A173" s="13"/>
      <c r="B173" s="230"/>
      <c r="C173" s="231"/>
      <c r="D173" s="219" t="s">
        <v>224</v>
      </c>
      <c r="E173" s="232" t="s">
        <v>19</v>
      </c>
      <c r="F173" s="233" t="s">
        <v>1665</v>
      </c>
      <c r="G173" s="231"/>
      <c r="H173" s="232" t="s">
        <v>19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224</v>
      </c>
      <c r="AU173" s="239" t="s">
        <v>79</v>
      </c>
      <c r="AV173" s="13" t="s">
        <v>77</v>
      </c>
      <c r="AW173" s="13" t="s">
        <v>31</v>
      </c>
      <c r="AX173" s="13" t="s">
        <v>69</v>
      </c>
      <c r="AY173" s="239" t="s">
        <v>128</v>
      </c>
    </row>
    <row r="174" s="15" customFormat="1">
      <c r="A174" s="15"/>
      <c r="B174" s="261"/>
      <c r="C174" s="262"/>
      <c r="D174" s="219" t="s">
        <v>224</v>
      </c>
      <c r="E174" s="263" t="s">
        <v>19</v>
      </c>
      <c r="F174" s="264" t="s">
        <v>473</v>
      </c>
      <c r="G174" s="262"/>
      <c r="H174" s="265">
        <v>459.10900000000009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224</v>
      </c>
      <c r="AU174" s="271" t="s">
        <v>79</v>
      </c>
      <c r="AV174" s="15" t="s">
        <v>145</v>
      </c>
      <c r="AW174" s="15" t="s">
        <v>31</v>
      </c>
      <c r="AX174" s="15" t="s">
        <v>77</v>
      </c>
      <c r="AY174" s="271" t="s">
        <v>128</v>
      </c>
    </row>
    <row r="175" s="2" customFormat="1" ht="16.5" customHeight="1">
      <c r="A175" s="40"/>
      <c r="B175" s="41"/>
      <c r="C175" s="206" t="s">
        <v>262</v>
      </c>
      <c r="D175" s="206" t="s">
        <v>131</v>
      </c>
      <c r="E175" s="207" t="s">
        <v>317</v>
      </c>
      <c r="F175" s="208" t="s">
        <v>1401</v>
      </c>
      <c r="G175" s="209" t="s">
        <v>253</v>
      </c>
      <c r="H175" s="210">
        <v>213.083</v>
      </c>
      <c r="I175" s="211"/>
      <c r="J175" s="212">
        <f>ROUND(I175*H175,2)</f>
        <v>0</v>
      </c>
      <c r="K175" s="208" t="s">
        <v>195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145</v>
      </c>
      <c r="AT175" s="217" t="s">
        <v>131</v>
      </c>
      <c r="AU175" s="217" t="s">
        <v>79</v>
      </c>
      <c r="AY175" s="19" t="s">
        <v>128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145</v>
      </c>
      <c r="BM175" s="217" t="s">
        <v>1688</v>
      </c>
    </row>
    <row r="176" s="2" customFormat="1">
      <c r="A176" s="40"/>
      <c r="B176" s="41"/>
      <c r="C176" s="42"/>
      <c r="D176" s="228" t="s">
        <v>197</v>
      </c>
      <c r="E176" s="42"/>
      <c r="F176" s="229" t="s">
        <v>320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197</v>
      </c>
      <c r="AU176" s="19" t="s">
        <v>79</v>
      </c>
    </row>
    <row r="177" s="13" customFormat="1">
      <c r="A177" s="13"/>
      <c r="B177" s="230"/>
      <c r="C177" s="231"/>
      <c r="D177" s="219" t="s">
        <v>224</v>
      </c>
      <c r="E177" s="232" t="s">
        <v>19</v>
      </c>
      <c r="F177" s="233" t="s">
        <v>1689</v>
      </c>
      <c r="G177" s="231"/>
      <c r="H177" s="232" t="s">
        <v>19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224</v>
      </c>
      <c r="AU177" s="239" t="s">
        <v>79</v>
      </c>
      <c r="AV177" s="13" t="s">
        <v>77</v>
      </c>
      <c r="AW177" s="13" t="s">
        <v>31</v>
      </c>
      <c r="AX177" s="13" t="s">
        <v>69</v>
      </c>
      <c r="AY177" s="239" t="s">
        <v>128</v>
      </c>
    </row>
    <row r="178" s="14" customFormat="1">
      <c r="A178" s="14"/>
      <c r="B178" s="240"/>
      <c r="C178" s="241"/>
      <c r="D178" s="219" t="s">
        <v>224</v>
      </c>
      <c r="E178" s="242" t="s">
        <v>19</v>
      </c>
      <c r="F178" s="243" t="s">
        <v>1690</v>
      </c>
      <c r="G178" s="241"/>
      <c r="H178" s="244">
        <v>42.149999999999999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224</v>
      </c>
      <c r="AU178" s="250" t="s">
        <v>79</v>
      </c>
      <c r="AV178" s="14" t="s">
        <v>79</v>
      </c>
      <c r="AW178" s="14" t="s">
        <v>31</v>
      </c>
      <c r="AX178" s="14" t="s">
        <v>69</v>
      </c>
      <c r="AY178" s="250" t="s">
        <v>128</v>
      </c>
    </row>
    <row r="179" s="14" customFormat="1">
      <c r="A179" s="14"/>
      <c r="B179" s="240"/>
      <c r="C179" s="241"/>
      <c r="D179" s="219" t="s">
        <v>224</v>
      </c>
      <c r="E179" s="242" t="s">
        <v>19</v>
      </c>
      <c r="F179" s="243" t="s">
        <v>1691</v>
      </c>
      <c r="G179" s="241"/>
      <c r="H179" s="244">
        <v>22.5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224</v>
      </c>
      <c r="AU179" s="250" t="s">
        <v>79</v>
      </c>
      <c r="AV179" s="14" t="s">
        <v>79</v>
      </c>
      <c r="AW179" s="14" t="s">
        <v>31</v>
      </c>
      <c r="AX179" s="14" t="s">
        <v>69</v>
      </c>
      <c r="AY179" s="250" t="s">
        <v>128</v>
      </c>
    </row>
    <row r="180" s="14" customFormat="1">
      <c r="A180" s="14"/>
      <c r="B180" s="240"/>
      <c r="C180" s="241"/>
      <c r="D180" s="219" t="s">
        <v>224</v>
      </c>
      <c r="E180" s="242" t="s">
        <v>19</v>
      </c>
      <c r="F180" s="243" t="s">
        <v>1692</v>
      </c>
      <c r="G180" s="241"/>
      <c r="H180" s="244">
        <v>133.31299999999999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224</v>
      </c>
      <c r="AU180" s="250" t="s">
        <v>79</v>
      </c>
      <c r="AV180" s="14" t="s">
        <v>79</v>
      </c>
      <c r="AW180" s="14" t="s">
        <v>31</v>
      </c>
      <c r="AX180" s="14" t="s">
        <v>69</v>
      </c>
      <c r="AY180" s="250" t="s">
        <v>128</v>
      </c>
    </row>
    <row r="181" s="14" customFormat="1">
      <c r="A181" s="14"/>
      <c r="B181" s="240"/>
      <c r="C181" s="241"/>
      <c r="D181" s="219" t="s">
        <v>224</v>
      </c>
      <c r="E181" s="242" t="s">
        <v>19</v>
      </c>
      <c r="F181" s="243" t="s">
        <v>1693</v>
      </c>
      <c r="G181" s="241"/>
      <c r="H181" s="244">
        <v>15.119999999999999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224</v>
      </c>
      <c r="AU181" s="250" t="s">
        <v>79</v>
      </c>
      <c r="AV181" s="14" t="s">
        <v>79</v>
      </c>
      <c r="AW181" s="14" t="s">
        <v>31</v>
      </c>
      <c r="AX181" s="14" t="s">
        <v>69</v>
      </c>
      <c r="AY181" s="250" t="s">
        <v>128</v>
      </c>
    </row>
    <row r="182" s="15" customFormat="1">
      <c r="A182" s="15"/>
      <c r="B182" s="261"/>
      <c r="C182" s="262"/>
      <c r="D182" s="219" t="s">
        <v>224</v>
      </c>
      <c r="E182" s="263" t="s">
        <v>19</v>
      </c>
      <c r="F182" s="264" t="s">
        <v>473</v>
      </c>
      <c r="G182" s="262"/>
      <c r="H182" s="265">
        <v>213.083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1" t="s">
        <v>224</v>
      </c>
      <c r="AU182" s="271" t="s">
        <v>79</v>
      </c>
      <c r="AV182" s="15" t="s">
        <v>145</v>
      </c>
      <c r="AW182" s="15" t="s">
        <v>31</v>
      </c>
      <c r="AX182" s="15" t="s">
        <v>77</v>
      </c>
      <c r="AY182" s="271" t="s">
        <v>128</v>
      </c>
    </row>
    <row r="183" s="2" customFormat="1" ht="16.5" customHeight="1">
      <c r="A183" s="40"/>
      <c r="B183" s="41"/>
      <c r="C183" s="251" t="s">
        <v>267</v>
      </c>
      <c r="D183" s="251" t="s">
        <v>310</v>
      </c>
      <c r="E183" s="252" t="s">
        <v>1408</v>
      </c>
      <c r="F183" s="253" t="s">
        <v>1409</v>
      </c>
      <c r="G183" s="254" t="s">
        <v>313</v>
      </c>
      <c r="H183" s="255">
        <v>841.00300000000004</v>
      </c>
      <c r="I183" s="256"/>
      <c r="J183" s="257">
        <f>ROUND(I183*H183,2)</f>
        <v>0</v>
      </c>
      <c r="K183" s="253" t="s">
        <v>195</v>
      </c>
      <c r="L183" s="258"/>
      <c r="M183" s="259" t="s">
        <v>19</v>
      </c>
      <c r="N183" s="260" t="s">
        <v>40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163</v>
      </c>
      <c r="AT183" s="217" t="s">
        <v>310</v>
      </c>
      <c r="AU183" s="217" t="s">
        <v>79</v>
      </c>
      <c r="AY183" s="19" t="s">
        <v>128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145</v>
      </c>
      <c r="BM183" s="217" t="s">
        <v>1694</v>
      </c>
    </row>
    <row r="184" s="14" customFormat="1">
      <c r="A184" s="14"/>
      <c r="B184" s="240"/>
      <c r="C184" s="241"/>
      <c r="D184" s="219" t="s">
        <v>224</v>
      </c>
      <c r="E184" s="242" t="s">
        <v>19</v>
      </c>
      <c r="F184" s="243" t="s">
        <v>1695</v>
      </c>
      <c r="G184" s="241"/>
      <c r="H184" s="244">
        <v>841.00300000000004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224</v>
      </c>
      <c r="AU184" s="250" t="s">
        <v>79</v>
      </c>
      <c r="AV184" s="14" t="s">
        <v>79</v>
      </c>
      <c r="AW184" s="14" t="s">
        <v>31</v>
      </c>
      <c r="AX184" s="14" t="s">
        <v>77</v>
      </c>
      <c r="AY184" s="250" t="s">
        <v>128</v>
      </c>
    </row>
    <row r="185" s="12" customFormat="1" ht="22.8" customHeight="1">
      <c r="A185" s="12"/>
      <c r="B185" s="190"/>
      <c r="C185" s="191"/>
      <c r="D185" s="192" t="s">
        <v>68</v>
      </c>
      <c r="E185" s="204" t="s">
        <v>145</v>
      </c>
      <c r="F185" s="204" t="s">
        <v>342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SUM(P186:P200)</f>
        <v>0</v>
      </c>
      <c r="Q185" s="198"/>
      <c r="R185" s="199">
        <f>SUM(R186:R200)</f>
        <v>0.076679999999999998</v>
      </c>
      <c r="S185" s="198"/>
      <c r="T185" s="200">
        <f>SUM(T186:T200)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77</v>
      </c>
      <c r="AT185" s="202" t="s">
        <v>68</v>
      </c>
      <c r="AU185" s="202" t="s">
        <v>77</v>
      </c>
      <c r="AY185" s="201" t="s">
        <v>128</v>
      </c>
      <c r="BK185" s="203">
        <f>SUM(BK186:BK200)</f>
        <v>0</v>
      </c>
    </row>
    <row r="186" s="2" customFormat="1" ht="16.5" customHeight="1">
      <c r="A186" s="40"/>
      <c r="B186" s="41"/>
      <c r="C186" s="206" t="s">
        <v>226</v>
      </c>
      <c r="D186" s="206" t="s">
        <v>131</v>
      </c>
      <c r="E186" s="207" t="s">
        <v>1413</v>
      </c>
      <c r="F186" s="208" t="s">
        <v>1414</v>
      </c>
      <c r="G186" s="209" t="s">
        <v>253</v>
      </c>
      <c r="H186" s="210">
        <v>51.993000000000002</v>
      </c>
      <c r="I186" s="211"/>
      <c r="J186" s="212">
        <f>ROUND(I186*H186,2)</f>
        <v>0</v>
      </c>
      <c r="K186" s="208" t="s">
        <v>195</v>
      </c>
      <c r="L186" s="46"/>
      <c r="M186" s="213" t="s">
        <v>19</v>
      </c>
      <c r="N186" s="214" t="s">
        <v>40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145</v>
      </c>
      <c r="AT186" s="217" t="s">
        <v>131</v>
      </c>
      <c r="AU186" s="217" t="s">
        <v>79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145</v>
      </c>
      <c r="BM186" s="217" t="s">
        <v>1696</v>
      </c>
    </row>
    <row r="187" s="2" customFormat="1">
      <c r="A187" s="40"/>
      <c r="B187" s="41"/>
      <c r="C187" s="42"/>
      <c r="D187" s="228" t="s">
        <v>197</v>
      </c>
      <c r="E187" s="42"/>
      <c r="F187" s="229" t="s">
        <v>1416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197</v>
      </c>
      <c r="AU187" s="19" t="s">
        <v>79</v>
      </c>
    </row>
    <row r="188" s="13" customFormat="1">
      <c r="A188" s="13"/>
      <c r="B188" s="230"/>
      <c r="C188" s="231"/>
      <c r="D188" s="219" t="s">
        <v>224</v>
      </c>
      <c r="E188" s="232" t="s">
        <v>19</v>
      </c>
      <c r="F188" s="233" t="s">
        <v>1697</v>
      </c>
      <c r="G188" s="231"/>
      <c r="H188" s="232" t="s">
        <v>19</v>
      </c>
      <c r="I188" s="234"/>
      <c r="J188" s="231"/>
      <c r="K188" s="231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224</v>
      </c>
      <c r="AU188" s="239" t="s">
        <v>79</v>
      </c>
      <c r="AV188" s="13" t="s">
        <v>77</v>
      </c>
      <c r="AW188" s="13" t="s">
        <v>31</v>
      </c>
      <c r="AX188" s="13" t="s">
        <v>69</v>
      </c>
      <c r="AY188" s="239" t="s">
        <v>128</v>
      </c>
    </row>
    <row r="189" s="14" customFormat="1">
      <c r="A189" s="14"/>
      <c r="B189" s="240"/>
      <c r="C189" s="241"/>
      <c r="D189" s="219" t="s">
        <v>224</v>
      </c>
      <c r="E189" s="242" t="s">
        <v>19</v>
      </c>
      <c r="F189" s="243" t="s">
        <v>1698</v>
      </c>
      <c r="G189" s="241"/>
      <c r="H189" s="244">
        <v>14.050000000000001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224</v>
      </c>
      <c r="AU189" s="250" t="s">
        <v>79</v>
      </c>
      <c r="AV189" s="14" t="s">
        <v>79</v>
      </c>
      <c r="AW189" s="14" t="s">
        <v>31</v>
      </c>
      <c r="AX189" s="14" t="s">
        <v>69</v>
      </c>
      <c r="AY189" s="250" t="s">
        <v>128</v>
      </c>
    </row>
    <row r="190" s="14" customFormat="1">
      <c r="A190" s="14"/>
      <c r="B190" s="240"/>
      <c r="C190" s="241"/>
      <c r="D190" s="219" t="s">
        <v>224</v>
      </c>
      <c r="E190" s="242" t="s">
        <v>19</v>
      </c>
      <c r="F190" s="243" t="s">
        <v>1699</v>
      </c>
      <c r="G190" s="241"/>
      <c r="H190" s="244">
        <v>7.5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224</v>
      </c>
      <c r="AU190" s="250" t="s">
        <v>79</v>
      </c>
      <c r="AV190" s="14" t="s">
        <v>79</v>
      </c>
      <c r="AW190" s="14" t="s">
        <v>31</v>
      </c>
      <c r="AX190" s="14" t="s">
        <v>69</v>
      </c>
      <c r="AY190" s="250" t="s">
        <v>128</v>
      </c>
    </row>
    <row r="191" s="14" customFormat="1">
      <c r="A191" s="14"/>
      <c r="B191" s="240"/>
      <c r="C191" s="241"/>
      <c r="D191" s="219" t="s">
        <v>224</v>
      </c>
      <c r="E191" s="242" t="s">
        <v>19</v>
      </c>
      <c r="F191" s="243" t="s">
        <v>1700</v>
      </c>
      <c r="G191" s="241"/>
      <c r="H191" s="244">
        <v>26.663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224</v>
      </c>
      <c r="AU191" s="250" t="s">
        <v>79</v>
      </c>
      <c r="AV191" s="14" t="s">
        <v>79</v>
      </c>
      <c r="AW191" s="14" t="s">
        <v>31</v>
      </c>
      <c r="AX191" s="14" t="s">
        <v>69</v>
      </c>
      <c r="AY191" s="250" t="s">
        <v>128</v>
      </c>
    </row>
    <row r="192" s="14" customFormat="1">
      <c r="A192" s="14"/>
      <c r="B192" s="240"/>
      <c r="C192" s="241"/>
      <c r="D192" s="219" t="s">
        <v>224</v>
      </c>
      <c r="E192" s="242" t="s">
        <v>19</v>
      </c>
      <c r="F192" s="243" t="s">
        <v>1701</v>
      </c>
      <c r="G192" s="241"/>
      <c r="H192" s="244">
        <v>3.7799999999999998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224</v>
      </c>
      <c r="AU192" s="250" t="s">
        <v>79</v>
      </c>
      <c r="AV192" s="14" t="s">
        <v>79</v>
      </c>
      <c r="AW192" s="14" t="s">
        <v>31</v>
      </c>
      <c r="AX192" s="14" t="s">
        <v>69</v>
      </c>
      <c r="AY192" s="250" t="s">
        <v>128</v>
      </c>
    </row>
    <row r="193" s="15" customFormat="1">
      <c r="A193" s="15"/>
      <c r="B193" s="261"/>
      <c r="C193" s="262"/>
      <c r="D193" s="219" t="s">
        <v>224</v>
      </c>
      <c r="E193" s="263" t="s">
        <v>19</v>
      </c>
      <c r="F193" s="264" t="s">
        <v>473</v>
      </c>
      <c r="G193" s="262"/>
      <c r="H193" s="265">
        <v>51.993000000000002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224</v>
      </c>
      <c r="AU193" s="271" t="s">
        <v>79</v>
      </c>
      <c r="AV193" s="15" t="s">
        <v>145</v>
      </c>
      <c r="AW193" s="15" t="s">
        <v>31</v>
      </c>
      <c r="AX193" s="15" t="s">
        <v>77</v>
      </c>
      <c r="AY193" s="271" t="s">
        <v>128</v>
      </c>
    </row>
    <row r="194" s="2" customFormat="1" ht="16.5" customHeight="1">
      <c r="A194" s="40"/>
      <c r="B194" s="41"/>
      <c r="C194" s="206" t="s">
        <v>276</v>
      </c>
      <c r="D194" s="206" t="s">
        <v>131</v>
      </c>
      <c r="E194" s="207" t="s">
        <v>1702</v>
      </c>
      <c r="F194" s="208" t="s">
        <v>1703</v>
      </c>
      <c r="G194" s="209" t="s">
        <v>253</v>
      </c>
      <c r="H194" s="210">
        <v>1.8</v>
      </c>
      <c r="I194" s="211"/>
      <c r="J194" s="212">
        <f>ROUND(I194*H194,2)</f>
        <v>0</v>
      </c>
      <c r="K194" s="208" t="s">
        <v>195</v>
      </c>
      <c r="L194" s="46"/>
      <c r="M194" s="213" t="s">
        <v>19</v>
      </c>
      <c r="N194" s="214" t="s">
        <v>40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145</v>
      </c>
      <c r="AT194" s="217" t="s">
        <v>131</v>
      </c>
      <c r="AU194" s="217" t="s">
        <v>79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145</v>
      </c>
      <c r="BM194" s="217" t="s">
        <v>1704</v>
      </c>
    </row>
    <row r="195" s="2" customFormat="1">
      <c r="A195" s="40"/>
      <c r="B195" s="41"/>
      <c r="C195" s="42"/>
      <c r="D195" s="228" t="s">
        <v>197</v>
      </c>
      <c r="E195" s="42"/>
      <c r="F195" s="229" t="s">
        <v>1705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197</v>
      </c>
      <c r="AU195" s="19" t="s">
        <v>79</v>
      </c>
    </row>
    <row r="196" s="13" customFormat="1">
      <c r="A196" s="13"/>
      <c r="B196" s="230"/>
      <c r="C196" s="231"/>
      <c r="D196" s="219" t="s">
        <v>224</v>
      </c>
      <c r="E196" s="232" t="s">
        <v>19</v>
      </c>
      <c r="F196" s="233" t="s">
        <v>1706</v>
      </c>
      <c r="G196" s="231"/>
      <c r="H196" s="232" t="s">
        <v>19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224</v>
      </c>
      <c r="AU196" s="239" t="s">
        <v>79</v>
      </c>
      <c r="AV196" s="13" t="s">
        <v>77</v>
      </c>
      <c r="AW196" s="13" t="s">
        <v>31</v>
      </c>
      <c r="AX196" s="13" t="s">
        <v>69</v>
      </c>
      <c r="AY196" s="239" t="s">
        <v>128</v>
      </c>
    </row>
    <row r="197" s="14" customFormat="1">
      <c r="A197" s="14"/>
      <c r="B197" s="240"/>
      <c r="C197" s="241"/>
      <c r="D197" s="219" t="s">
        <v>224</v>
      </c>
      <c r="E197" s="242" t="s">
        <v>19</v>
      </c>
      <c r="F197" s="243" t="s">
        <v>1707</v>
      </c>
      <c r="G197" s="241"/>
      <c r="H197" s="244">
        <v>1.8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224</v>
      </c>
      <c r="AU197" s="250" t="s">
        <v>79</v>
      </c>
      <c r="AV197" s="14" t="s">
        <v>79</v>
      </c>
      <c r="AW197" s="14" t="s">
        <v>31</v>
      </c>
      <c r="AX197" s="14" t="s">
        <v>77</v>
      </c>
      <c r="AY197" s="250" t="s">
        <v>128</v>
      </c>
    </row>
    <row r="198" s="2" customFormat="1" ht="16.5" customHeight="1">
      <c r="A198" s="40"/>
      <c r="B198" s="41"/>
      <c r="C198" s="206" t="s">
        <v>282</v>
      </c>
      <c r="D198" s="206" t="s">
        <v>131</v>
      </c>
      <c r="E198" s="207" t="s">
        <v>1708</v>
      </c>
      <c r="F198" s="208" t="s">
        <v>1709</v>
      </c>
      <c r="G198" s="209" t="s">
        <v>209</v>
      </c>
      <c r="H198" s="210">
        <v>12</v>
      </c>
      <c r="I198" s="211"/>
      <c r="J198" s="212">
        <f>ROUND(I198*H198,2)</f>
        <v>0</v>
      </c>
      <c r="K198" s="208" t="s">
        <v>1481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0.0063899999999999998</v>
      </c>
      <c r="R198" s="215">
        <f>Q198*H198</f>
        <v>0.076679999999999998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145</v>
      </c>
      <c r="AT198" s="217" t="s">
        <v>131</v>
      </c>
      <c r="AU198" s="217" t="s">
        <v>79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145</v>
      </c>
      <c r="BM198" s="217" t="s">
        <v>1710</v>
      </c>
    </row>
    <row r="199" s="2" customFormat="1">
      <c r="A199" s="40"/>
      <c r="B199" s="41"/>
      <c r="C199" s="42"/>
      <c r="D199" s="228" t="s">
        <v>197</v>
      </c>
      <c r="E199" s="42"/>
      <c r="F199" s="229" t="s">
        <v>1711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197</v>
      </c>
      <c r="AU199" s="19" t="s">
        <v>79</v>
      </c>
    </row>
    <row r="200" s="14" customFormat="1">
      <c r="A200" s="14"/>
      <c r="B200" s="240"/>
      <c r="C200" s="241"/>
      <c r="D200" s="219" t="s">
        <v>224</v>
      </c>
      <c r="E200" s="242" t="s">
        <v>19</v>
      </c>
      <c r="F200" s="243" t="s">
        <v>1712</v>
      </c>
      <c r="G200" s="241"/>
      <c r="H200" s="244">
        <v>12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224</v>
      </c>
      <c r="AU200" s="250" t="s">
        <v>79</v>
      </c>
      <c r="AV200" s="14" t="s">
        <v>79</v>
      </c>
      <c r="AW200" s="14" t="s">
        <v>31</v>
      </c>
      <c r="AX200" s="14" t="s">
        <v>77</v>
      </c>
      <c r="AY200" s="250" t="s">
        <v>128</v>
      </c>
    </row>
    <row r="201" s="12" customFormat="1" ht="22.8" customHeight="1">
      <c r="A201" s="12"/>
      <c r="B201" s="190"/>
      <c r="C201" s="191"/>
      <c r="D201" s="192" t="s">
        <v>68</v>
      </c>
      <c r="E201" s="204" t="s">
        <v>163</v>
      </c>
      <c r="F201" s="204" t="s">
        <v>1431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SUM(P202:P437)</f>
        <v>0</v>
      </c>
      <c r="Q201" s="198"/>
      <c r="R201" s="199">
        <f>SUM(R202:R437)</f>
        <v>29.344092500000006</v>
      </c>
      <c r="S201" s="198"/>
      <c r="T201" s="200">
        <f>SUM(T202:T437)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77</v>
      </c>
      <c r="AT201" s="202" t="s">
        <v>68</v>
      </c>
      <c r="AU201" s="202" t="s">
        <v>77</v>
      </c>
      <c r="AY201" s="201" t="s">
        <v>128</v>
      </c>
      <c r="BK201" s="203">
        <f>SUM(BK202:BK437)</f>
        <v>0</v>
      </c>
    </row>
    <row r="202" s="2" customFormat="1" ht="16.5" customHeight="1">
      <c r="A202" s="40"/>
      <c r="B202" s="41"/>
      <c r="C202" s="206" t="s">
        <v>287</v>
      </c>
      <c r="D202" s="206" t="s">
        <v>131</v>
      </c>
      <c r="E202" s="207" t="s">
        <v>1713</v>
      </c>
      <c r="F202" s="208" t="s">
        <v>1714</v>
      </c>
      <c r="G202" s="209" t="s">
        <v>166</v>
      </c>
      <c r="H202" s="210">
        <v>5</v>
      </c>
      <c r="I202" s="211"/>
      <c r="J202" s="212">
        <f>ROUND(I202*H202,2)</f>
        <v>0</v>
      </c>
      <c r="K202" s="208" t="s">
        <v>19</v>
      </c>
      <c r="L202" s="46"/>
      <c r="M202" s="213" t="s">
        <v>19</v>
      </c>
      <c r="N202" s="214" t="s">
        <v>40</v>
      </c>
      <c r="O202" s="86"/>
      <c r="P202" s="215">
        <f>O202*H202</f>
        <v>0</v>
      </c>
      <c r="Q202" s="215">
        <v>1.0000000000000001E-05</v>
      </c>
      <c r="R202" s="215">
        <f>Q202*H202</f>
        <v>5.0000000000000002E-05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145</v>
      </c>
      <c r="AT202" s="217" t="s">
        <v>131</v>
      </c>
      <c r="AU202" s="217" t="s">
        <v>79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145</v>
      </c>
      <c r="BM202" s="217" t="s">
        <v>1715</v>
      </c>
    </row>
    <row r="203" s="13" customFormat="1">
      <c r="A203" s="13"/>
      <c r="B203" s="230"/>
      <c r="C203" s="231"/>
      <c r="D203" s="219" t="s">
        <v>224</v>
      </c>
      <c r="E203" s="232" t="s">
        <v>19</v>
      </c>
      <c r="F203" s="233" t="s">
        <v>1716</v>
      </c>
      <c r="G203" s="231"/>
      <c r="H203" s="232" t="s">
        <v>19</v>
      </c>
      <c r="I203" s="234"/>
      <c r="J203" s="231"/>
      <c r="K203" s="231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224</v>
      </c>
      <c r="AU203" s="239" t="s">
        <v>79</v>
      </c>
      <c r="AV203" s="13" t="s">
        <v>77</v>
      </c>
      <c r="AW203" s="13" t="s">
        <v>31</v>
      </c>
      <c r="AX203" s="13" t="s">
        <v>69</v>
      </c>
      <c r="AY203" s="239" t="s">
        <v>128</v>
      </c>
    </row>
    <row r="204" s="14" customFormat="1">
      <c r="A204" s="14"/>
      <c r="B204" s="240"/>
      <c r="C204" s="241"/>
      <c r="D204" s="219" t="s">
        <v>224</v>
      </c>
      <c r="E204" s="242" t="s">
        <v>19</v>
      </c>
      <c r="F204" s="243" t="s">
        <v>1551</v>
      </c>
      <c r="G204" s="241"/>
      <c r="H204" s="244">
        <v>5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224</v>
      </c>
      <c r="AU204" s="250" t="s">
        <v>79</v>
      </c>
      <c r="AV204" s="14" t="s">
        <v>79</v>
      </c>
      <c r="AW204" s="14" t="s">
        <v>31</v>
      </c>
      <c r="AX204" s="14" t="s">
        <v>77</v>
      </c>
      <c r="AY204" s="250" t="s">
        <v>128</v>
      </c>
    </row>
    <row r="205" s="2" customFormat="1" ht="16.5" customHeight="1">
      <c r="A205" s="40"/>
      <c r="B205" s="41"/>
      <c r="C205" s="206" t="s">
        <v>293</v>
      </c>
      <c r="D205" s="206" t="s">
        <v>131</v>
      </c>
      <c r="E205" s="207" t="s">
        <v>1717</v>
      </c>
      <c r="F205" s="208" t="s">
        <v>1718</v>
      </c>
      <c r="G205" s="209" t="s">
        <v>243</v>
      </c>
      <c r="H205" s="210">
        <v>140.5</v>
      </c>
      <c r="I205" s="211"/>
      <c r="J205" s="212">
        <f>ROUND(I205*H205,2)</f>
        <v>0</v>
      </c>
      <c r="K205" s="208" t="s">
        <v>1481</v>
      </c>
      <c r="L205" s="46"/>
      <c r="M205" s="213" t="s">
        <v>19</v>
      </c>
      <c r="N205" s="214" t="s">
        <v>40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145</v>
      </c>
      <c r="AT205" s="217" t="s">
        <v>131</v>
      </c>
      <c r="AU205" s="217" t="s">
        <v>79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145</v>
      </c>
      <c r="BM205" s="217" t="s">
        <v>1719</v>
      </c>
    </row>
    <row r="206" s="2" customFormat="1">
      <c r="A206" s="40"/>
      <c r="B206" s="41"/>
      <c r="C206" s="42"/>
      <c r="D206" s="228" t="s">
        <v>197</v>
      </c>
      <c r="E206" s="42"/>
      <c r="F206" s="229" t="s">
        <v>1720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197</v>
      </c>
      <c r="AU206" s="19" t="s">
        <v>79</v>
      </c>
    </row>
    <row r="207" s="13" customFormat="1">
      <c r="A207" s="13"/>
      <c r="B207" s="230"/>
      <c r="C207" s="231"/>
      <c r="D207" s="219" t="s">
        <v>224</v>
      </c>
      <c r="E207" s="232" t="s">
        <v>19</v>
      </c>
      <c r="F207" s="233" t="s">
        <v>1721</v>
      </c>
      <c r="G207" s="231"/>
      <c r="H207" s="232" t="s">
        <v>19</v>
      </c>
      <c r="I207" s="234"/>
      <c r="J207" s="231"/>
      <c r="K207" s="231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224</v>
      </c>
      <c r="AU207" s="239" t="s">
        <v>79</v>
      </c>
      <c r="AV207" s="13" t="s">
        <v>77</v>
      </c>
      <c r="AW207" s="13" t="s">
        <v>31</v>
      </c>
      <c r="AX207" s="13" t="s">
        <v>69</v>
      </c>
      <c r="AY207" s="239" t="s">
        <v>128</v>
      </c>
    </row>
    <row r="208" s="14" customFormat="1">
      <c r="A208" s="14"/>
      <c r="B208" s="240"/>
      <c r="C208" s="241"/>
      <c r="D208" s="219" t="s">
        <v>224</v>
      </c>
      <c r="E208" s="242" t="s">
        <v>19</v>
      </c>
      <c r="F208" s="243" t="s">
        <v>1722</v>
      </c>
      <c r="G208" s="241"/>
      <c r="H208" s="244">
        <v>140.5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224</v>
      </c>
      <c r="AU208" s="250" t="s">
        <v>79</v>
      </c>
      <c r="AV208" s="14" t="s">
        <v>79</v>
      </c>
      <c r="AW208" s="14" t="s">
        <v>31</v>
      </c>
      <c r="AX208" s="14" t="s">
        <v>77</v>
      </c>
      <c r="AY208" s="250" t="s">
        <v>128</v>
      </c>
    </row>
    <row r="209" s="2" customFormat="1" ht="16.5" customHeight="1">
      <c r="A209" s="40"/>
      <c r="B209" s="41"/>
      <c r="C209" s="251" t="s">
        <v>7</v>
      </c>
      <c r="D209" s="251" t="s">
        <v>310</v>
      </c>
      <c r="E209" s="252" t="s">
        <v>1723</v>
      </c>
      <c r="F209" s="253" t="s">
        <v>1724</v>
      </c>
      <c r="G209" s="254" t="s">
        <v>243</v>
      </c>
      <c r="H209" s="255">
        <v>140.5</v>
      </c>
      <c r="I209" s="256"/>
      <c r="J209" s="257">
        <f>ROUND(I209*H209,2)</f>
        <v>0</v>
      </c>
      <c r="K209" s="253" t="s">
        <v>195</v>
      </c>
      <c r="L209" s="258"/>
      <c r="M209" s="259" t="s">
        <v>19</v>
      </c>
      <c r="N209" s="260" t="s">
        <v>40</v>
      </c>
      <c r="O209" s="86"/>
      <c r="P209" s="215">
        <f>O209*H209</f>
        <v>0</v>
      </c>
      <c r="Q209" s="215">
        <v>0.0177</v>
      </c>
      <c r="R209" s="215">
        <f>Q209*H209</f>
        <v>2.48685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163</v>
      </c>
      <c r="AT209" s="217" t="s">
        <v>310</v>
      </c>
      <c r="AU209" s="217" t="s">
        <v>79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145</v>
      </c>
      <c r="BM209" s="217" t="s">
        <v>1725</v>
      </c>
    </row>
    <row r="210" s="14" customFormat="1">
      <c r="A210" s="14"/>
      <c r="B210" s="240"/>
      <c r="C210" s="241"/>
      <c r="D210" s="219" t="s">
        <v>224</v>
      </c>
      <c r="E210" s="242" t="s">
        <v>19</v>
      </c>
      <c r="F210" s="243" t="s">
        <v>1722</v>
      </c>
      <c r="G210" s="241"/>
      <c r="H210" s="244">
        <v>140.5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224</v>
      </c>
      <c r="AU210" s="250" t="s">
        <v>79</v>
      </c>
      <c r="AV210" s="14" t="s">
        <v>79</v>
      </c>
      <c r="AW210" s="14" t="s">
        <v>31</v>
      </c>
      <c r="AX210" s="14" t="s">
        <v>77</v>
      </c>
      <c r="AY210" s="250" t="s">
        <v>128</v>
      </c>
    </row>
    <row r="211" s="2" customFormat="1" ht="16.5" customHeight="1">
      <c r="A211" s="40"/>
      <c r="B211" s="41"/>
      <c r="C211" s="251" t="s">
        <v>304</v>
      </c>
      <c r="D211" s="251" t="s">
        <v>310</v>
      </c>
      <c r="E211" s="252" t="s">
        <v>1726</v>
      </c>
      <c r="F211" s="253" t="s">
        <v>1727</v>
      </c>
      <c r="G211" s="254" t="s">
        <v>166</v>
      </c>
      <c r="H211" s="255">
        <v>16</v>
      </c>
      <c r="I211" s="256"/>
      <c r="J211" s="257">
        <f>ROUND(I211*H211,2)</f>
        <v>0</v>
      </c>
      <c r="K211" s="253" t="s">
        <v>19</v>
      </c>
      <c r="L211" s="258"/>
      <c r="M211" s="259" t="s">
        <v>19</v>
      </c>
      <c r="N211" s="260" t="s">
        <v>40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163</v>
      </c>
      <c r="AT211" s="217" t="s">
        <v>310</v>
      </c>
      <c r="AU211" s="217" t="s">
        <v>79</v>
      </c>
      <c r="AY211" s="19" t="s">
        <v>128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145</v>
      </c>
      <c r="BM211" s="217" t="s">
        <v>1728</v>
      </c>
    </row>
    <row r="212" s="13" customFormat="1">
      <c r="A212" s="13"/>
      <c r="B212" s="230"/>
      <c r="C212" s="231"/>
      <c r="D212" s="219" t="s">
        <v>224</v>
      </c>
      <c r="E212" s="232" t="s">
        <v>19</v>
      </c>
      <c r="F212" s="233" t="s">
        <v>1729</v>
      </c>
      <c r="G212" s="231"/>
      <c r="H212" s="232" t="s">
        <v>19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224</v>
      </c>
      <c r="AU212" s="239" t="s">
        <v>79</v>
      </c>
      <c r="AV212" s="13" t="s">
        <v>77</v>
      </c>
      <c r="AW212" s="13" t="s">
        <v>31</v>
      </c>
      <c r="AX212" s="13" t="s">
        <v>69</v>
      </c>
      <c r="AY212" s="239" t="s">
        <v>128</v>
      </c>
    </row>
    <row r="213" s="14" customFormat="1">
      <c r="A213" s="14"/>
      <c r="B213" s="240"/>
      <c r="C213" s="241"/>
      <c r="D213" s="219" t="s">
        <v>224</v>
      </c>
      <c r="E213" s="242" t="s">
        <v>19</v>
      </c>
      <c r="F213" s="243" t="s">
        <v>1730</v>
      </c>
      <c r="G213" s="241"/>
      <c r="H213" s="244">
        <v>16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224</v>
      </c>
      <c r="AU213" s="250" t="s">
        <v>79</v>
      </c>
      <c r="AV213" s="14" t="s">
        <v>79</v>
      </c>
      <c r="AW213" s="14" t="s">
        <v>31</v>
      </c>
      <c r="AX213" s="14" t="s">
        <v>77</v>
      </c>
      <c r="AY213" s="250" t="s">
        <v>128</v>
      </c>
    </row>
    <row r="214" s="2" customFormat="1" ht="16.5" customHeight="1">
      <c r="A214" s="40"/>
      <c r="B214" s="41"/>
      <c r="C214" s="206" t="s">
        <v>309</v>
      </c>
      <c r="D214" s="206" t="s">
        <v>131</v>
      </c>
      <c r="E214" s="207" t="s">
        <v>1731</v>
      </c>
      <c r="F214" s="208" t="s">
        <v>1732</v>
      </c>
      <c r="G214" s="209" t="s">
        <v>243</v>
      </c>
      <c r="H214" s="210">
        <v>75</v>
      </c>
      <c r="I214" s="211"/>
      <c r="J214" s="212">
        <f>ROUND(I214*H214,2)</f>
        <v>0</v>
      </c>
      <c r="K214" s="208" t="s">
        <v>1481</v>
      </c>
      <c r="L214" s="46"/>
      <c r="M214" s="213" t="s">
        <v>19</v>
      </c>
      <c r="N214" s="214" t="s">
        <v>40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145</v>
      </c>
      <c r="AT214" s="217" t="s">
        <v>131</v>
      </c>
      <c r="AU214" s="217" t="s">
        <v>79</v>
      </c>
      <c r="AY214" s="19" t="s">
        <v>128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77</v>
      </c>
      <c r="BK214" s="218">
        <f>ROUND(I214*H214,2)</f>
        <v>0</v>
      </c>
      <c r="BL214" s="19" t="s">
        <v>145</v>
      </c>
      <c r="BM214" s="217" t="s">
        <v>1733</v>
      </c>
    </row>
    <row r="215" s="2" customFormat="1">
      <c r="A215" s="40"/>
      <c r="B215" s="41"/>
      <c r="C215" s="42"/>
      <c r="D215" s="228" t="s">
        <v>197</v>
      </c>
      <c r="E215" s="42"/>
      <c r="F215" s="229" t="s">
        <v>1734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197</v>
      </c>
      <c r="AU215" s="19" t="s">
        <v>79</v>
      </c>
    </row>
    <row r="216" s="13" customFormat="1">
      <c r="A216" s="13"/>
      <c r="B216" s="230"/>
      <c r="C216" s="231"/>
      <c r="D216" s="219" t="s">
        <v>224</v>
      </c>
      <c r="E216" s="232" t="s">
        <v>19</v>
      </c>
      <c r="F216" s="233" t="s">
        <v>1721</v>
      </c>
      <c r="G216" s="231"/>
      <c r="H216" s="232" t="s">
        <v>19</v>
      </c>
      <c r="I216" s="234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224</v>
      </c>
      <c r="AU216" s="239" t="s">
        <v>79</v>
      </c>
      <c r="AV216" s="13" t="s">
        <v>77</v>
      </c>
      <c r="AW216" s="13" t="s">
        <v>31</v>
      </c>
      <c r="AX216" s="13" t="s">
        <v>69</v>
      </c>
      <c r="AY216" s="239" t="s">
        <v>128</v>
      </c>
    </row>
    <row r="217" s="14" customFormat="1">
      <c r="A217" s="14"/>
      <c r="B217" s="240"/>
      <c r="C217" s="241"/>
      <c r="D217" s="219" t="s">
        <v>224</v>
      </c>
      <c r="E217" s="242" t="s">
        <v>19</v>
      </c>
      <c r="F217" s="243" t="s">
        <v>1735</v>
      </c>
      <c r="G217" s="241"/>
      <c r="H217" s="244">
        <v>75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224</v>
      </c>
      <c r="AU217" s="250" t="s">
        <v>79</v>
      </c>
      <c r="AV217" s="14" t="s">
        <v>79</v>
      </c>
      <c r="AW217" s="14" t="s">
        <v>31</v>
      </c>
      <c r="AX217" s="14" t="s">
        <v>77</v>
      </c>
      <c r="AY217" s="250" t="s">
        <v>128</v>
      </c>
    </row>
    <row r="218" s="2" customFormat="1" ht="16.5" customHeight="1">
      <c r="A218" s="40"/>
      <c r="B218" s="41"/>
      <c r="C218" s="251" t="s">
        <v>316</v>
      </c>
      <c r="D218" s="251" t="s">
        <v>310</v>
      </c>
      <c r="E218" s="252" t="s">
        <v>1736</v>
      </c>
      <c r="F218" s="253" t="s">
        <v>1737</v>
      </c>
      <c r="G218" s="254" t="s">
        <v>243</v>
      </c>
      <c r="H218" s="255">
        <v>75</v>
      </c>
      <c r="I218" s="256"/>
      <c r="J218" s="257">
        <f>ROUND(I218*H218,2)</f>
        <v>0</v>
      </c>
      <c r="K218" s="253" t="s">
        <v>195</v>
      </c>
      <c r="L218" s="258"/>
      <c r="M218" s="259" t="s">
        <v>19</v>
      </c>
      <c r="N218" s="260" t="s">
        <v>40</v>
      </c>
      <c r="O218" s="86"/>
      <c r="P218" s="215">
        <f>O218*H218</f>
        <v>0</v>
      </c>
      <c r="Q218" s="215">
        <v>0.028000000000000001</v>
      </c>
      <c r="R218" s="215">
        <f>Q218*H218</f>
        <v>2.1000000000000001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163</v>
      </c>
      <c r="AT218" s="217" t="s">
        <v>310</v>
      </c>
      <c r="AU218" s="217" t="s">
        <v>79</v>
      </c>
      <c r="AY218" s="19" t="s">
        <v>128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77</v>
      </c>
      <c r="BK218" s="218">
        <f>ROUND(I218*H218,2)</f>
        <v>0</v>
      </c>
      <c r="BL218" s="19" t="s">
        <v>145</v>
      </c>
      <c r="BM218" s="217" t="s">
        <v>1738</v>
      </c>
    </row>
    <row r="219" s="14" customFormat="1">
      <c r="A219" s="14"/>
      <c r="B219" s="240"/>
      <c r="C219" s="241"/>
      <c r="D219" s="219" t="s">
        <v>224</v>
      </c>
      <c r="E219" s="242" t="s">
        <v>19</v>
      </c>
      <c r="F219" s="243" t="s">
        <v>1735</v>
      </c>
      <c r="G219" s="241"/>
      <c r="H219" s="244">
        <v>75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224</v>
      </c>
      <c r="AU219" s="250" t="s">
        <v>79</v>
      </c>
      <c r="AV219" s="14" t="s">
        <v>79</v>
      </c>
      <c r="AW219" s="14" t="s">
        <v>31</v>
      </c>
      <c r="AX219" s="14" t="s">
        <v>77</v>
      </c>
      <c r="AY219" s="250" t="s">
        <v>128</v>
      </c>
    </row>
    <row r="220" s="2" customFormat="1" ht="16.5" customHeight="1">
      <c r="A220" s="40"/>
      <c r="B220" s="41"/>
      <c r="C220" s="251" t="s">
        <v>322</v>
      </c>
      <c r="D220" s="251" t="s">
        <v>310</v>
      </c>
      <c r="E220" s="252" t="s">
        <v>1739</v>
      </c>
      <c r="F220" s="253" t="s">
        <v>1727</v>
      </c>
      <c r="G220" s="254" t="s">
        <v>166</v>
      </c>
      <c r="H220" s="255">
        <v>8</v>
      </c>
      <c r="I220" s="256"/>
      <c r="J220" s="257">
        <f>ROUND(I220*H220,2)</f>
        <v>0</v>
      </c>
      <c r="K220" s="253" t="s">
        <v>19</v>
      </c>
      <c r="L220" s="258"/>
      <c r="M220" s="259" t="s">
        <v>19</v>
      </c>
      <c r="N220" s="260" t="s">
        <v>40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163</v>
      </c>
      <c r="AT220" s="217" t="s">
        <v>310</v>
      </c>
      <c r="AU220" s="217" t="s">
        <v>79</v>
      </c>
      <c r="AY220" s="19" t="s">
        <v>128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145</v>
      </c>
      <c r="BM220" s="217" t="s">
        <v>1740</v>
      </c>
    </row>
    <row r="221" s="13" customFormat="1">
      <c r="A221" s="13"/>
      <c r="B221" s="230"/>
      <c r="C221" s="231"/>
      <c r="D221" s="219" t="s">
        <v>224</v>
      </c>
      <c r="E221" s="232" t="s">
        <v>19</v>
      </c>
      <c r="F221" s="233" t="s">
        <v>1729</v>
      </c>
      <c r="G221" s="231"/>
      <c r="H221" s="232" t="s">
        <v>19</v>
      </c>
      <c r="I221" s="234"/>
      <c r="J221" s="231"/>
      <c r="K221" s="231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224</v>
      </c>
      <c r="AU221" s="239" t="s">
        <v>79</v>
      </c>
      <c r="AV221" s="13" t="s">
        <v>77</v>
      </c>
      <c r="AW221" s="13" t="s">
        <v>31</v>
      </c>
      <c r="AX221" s="13" t="s">
        <v>69</v>
      </c>
      <c r="AY221" s="239" t="s">
        <v>128</v>
      </c>
    </row>
    <row r="222" s="14" customFormat="1">
      <c r="A222" s="14"/>
      <c r="B222" s="240"/>
      <c r="C222" s="241"/>
      <c r="D222" s="219" t="s">
        <v>224</v>
      </c>
      <c r="E222" s="242" t="s">
        <v>19</v>
      </c>
      <c r="F222" s="243" t="s">
        <v>1741</v>
      </c>
      <c r="G222" s="241"/>
      <c r="H222" s="244">
        <v>8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224</v>
      </c>
      <c r="AU222" s="250" t="s">
        <v>79</v>
      </c>
      <c r="AV222" s="14" t="s">
        <v>79</v>
      </c>
      <c r="AW222" s="14" t="s">
        <v>31</v>
      </c>
      <c r="AX222" s="14" t="s">
        <v>77</v>
      </c>
      <c r="AY222" s="250" t="s">
        <v>128</v>
      </c>
    </row>
    <row r="223" s="2" customFormat="1" ht="21.75" customHeight="1">
      <c r="A223" s="40"/>
      <c r="B223" s="41"/>
      <c r="C223" s="206" t="s">
        <v>327</v>
      </c>
      <c r="D223" s="206" t="s">
        <v>131</v>
      </c>
      <c r="E223" s="207" t="s">
        <v>1742</v>
      </c>
      <c r="F223" s="208" t="s">
        <v>1743</v>
      </c>
      <c r="G223" s="209" t="s">
        <v>243</v>
      </c>
      <c r="H223" s="210">
        <v>118.5</v>
      </c>
      <c r="I223" s="211"/>
      <c r="J223" s="212">
        <f>ROUND(I223*H223,2)</f>
        <v>0</v>
      </c>
      <c r="K223" s="208" t="s">
        <v>1481</v>
      </c>
      <c r="L223" s="46"/>
      <c r="M223" s="213" t="s">
        <v>19</v>
      </c>
      <c r="N223" s="214" t="s">
        <v>40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145</v>
      </c>
      <c r="AT223" s="217" t="s">
        <v>131</v>
      </c>
      <c r="AU223" s="217" t="s">
        <v>79</v>
      </c>
      <c r="AY223" s="19" t="s">
        <v>128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77</v>
      </c>
      <c r="BK223" s="218">
        <f>ROUND(I223*H223,2)</f>
        <v>0</v>
      </c>
      <c r="BL223" s="19" t="s">
        <v>145</v>
      </c>
      <c r="BM223" s="217" t="s">
        <v>1744</v>
      </c>
    </row>
    <row r="224" s="2" customFormat="1">
      <c r="A224" s="40"/>
      <c r="B224" s="41"/>
      <c r="C224" s="42"/>
      <c r="D224" s="228" t="s">
        <v>197</v>
      </c>
      <c r="E224" s="42"/>
      <c r="F224" s="229" t="s">
        <v>1745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197</v>
      </c>
      <c r="AU224" s="19" t="s">
        <v>79</v>
      </c>
    </row>
    <row r="225" s="14" customFormat="1">
      <c r="A225" s="14"/>
      <c r="B225" s="240"/>
      <c r="C225" s="241"/>
      <c r="D225" s="219" t="s">
        <v>224</v>
      </c>
      <c r="E225" s="242" t="s">
        <v>19</v>
      </c>
      <c r="F225" s="243" t="s">
        <v>1746</v>
      </c>
      <c r="G225" s="241"/>
      <c r="H225" s="244">
        <v>118.5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224</v>
      </c>
      <c r="AU225" s="250" t="s">
        <v>79</v>
      </c>
      <c r="AV225" s="14" t="s">
        <v>79</v>
      </c>
      <c r="AW225" s="14" t="s">
        <v>31</v>
      </c>
      <c r="AX225" s="14" t="s">
        <v>77</v>
      </c>
      <c r="AY225" s="250" t="s">
        <v>128</v>
      </c>
    </row>
    <row r="226" s="2" customFormat="1" ht="16.5" customHeight="1">
      <c r="A226" s="40"/>
      <c r="B226" s="41"/>
      <c r="C226" s="251" t="s">
        <v>332</v>
      </c>
      <c r="D226" s="251" t="s">
        <v>310</v>
      </c>
      <c r="E226" s="252" t="s">
        <v>1747</v>
      </c>
      <c r="F226" s="253" t="s">
        <v>1748</v>
      </c>
      <c r="G226" s="254" t="s">
        <v>243</v>
      </c>
      <c r="H226" s="255">
        <v>118.5</v>
      </c>
      <c r="I226" s="256"/>
      <c r="J226" s="257">
        <f>ROUND(I226*H226,2)</f>
        <v>0</v>
      </c>
      <c r="K226" s="253" t="s">
        <v>195</v>
      </c>
      <c r="L226" s="258"/>
      <c r="M226" s="259" t="s">
        <v>19</v>
      </c>
      <c r="N226" s="260" t="s">
        <v>40</v>
      </c>
      <c r="O226" s="86"/>
      <c r="P226" s="215">
        <f>O226*H226</f>
        <v>0</v>
      </c>
      <c r="Q226" s="215">
        <v>0.094500000000000001</v>
      </c>
      <c r="R226" s="215">
        <f>Q226*H226</f>
        <v>11.19825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163</v>
      </c>
      <c r="AT226" s="217" t="s">
        <v>310</v>
      </c>
      <c r="AU226" s="217" t="s">
        <v>79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145</v>
      </c>
      <c r="BM226" s="217" t="s">
        <v>1749</v>
      </c>
    </row>
    <row r="227" s="14" customFormat="1">
      <c r="A227" s="14"/>
      <c r="B227" s="240"/>
      <c r="C227" s="241"/>
      <c r="D227" s="219" t="s">
        <v>224</v>
      </c>
      <c r="E227" s="242" t="s">
        <v>19</v>
      </c>
      <c r="F227" s="243" t="s">
        <v>1746</v>
      </c>
      <c r="G227" s="241"/>
      <c r="H227" s="244">
        <v>118.5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224</v>
      </c>
      <c r="AU227" s="250" t="s">
        <v>79</v>
      </c>
      <c r="AV227" s="14" t="s">
        <v>79</v>
      </c>
      <c r="AW227" s="14" t="s">
        <v>31</v>
      </c>
      <c r="AX227" s="14" t="s">
        <v>77</v>
      </c>
      <c r="AY227" s="250" t="s">
        <v>128</v>
      </c>
    </row>
    <row r="228" s="2" customFormat="1" ht="16.5" customHeight="1">
      <c r="A228" s="40"/>
      <c r="B228" s="41"/>
      <c r="C228" s="251" t="s">
        <v>337</v>
      </c>
      <c r="D228" s="251" t="s">
        <v>310</v>
      </c>
      <c r="E228" s="252" t="s">
        <v>1750</v>
      </c>
      <c r="F228" s="253" t="s">
        <v>1727</v>
      </c>
      <c r="G228" s="254" t="s">
        <v>166</v>
      </c>
      <c r="H228" s="255">
        <v>16</v>
      </c>
      <c r="I228" s="256"/>
      <c r="J228" s="257">
        <f>ROUND(I228*H228,2)</f>
        <v>0</v>
      </c>
      <c r="K228" s="253" t="s">
        <v>19</v>
      </c>
      <c r="L228" s="258"/>
      <c r="M228" s="259" t="s">
        <v>19</v>
      </c>
      <c r="N228" s="260" t="s">
        <v>40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163</v>
      </c>
      <c r="AT228" s="217" t="s">
        <v>310</v>
      </c>
      <c r="AU228" s="217" t="s">
        <v>79</v>
      </c>
      <c r="AY228" s="19" t="s">
        <v>128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145</v>
      </c>
      <c r="BM228" s="217" t="s">
        <v>1751</v>
      </c>
    </row>
    <row r="229" s="13" customFormat="1">
      <c r="A229" s="13"/>
      <c r="B229" s="230"/>
      <c r="C229" s="231"/>
      <c r="D229" s="219" t="s">
        <v>224</v>
      </c>
      <c r="E229" s="232" t="s">
        <v>19</v>
      </c>
      <c r="F229" s="233" t="s">
        <v>1729</v>
      </c>
      <c r="G229" s="231"/>
      <c r="H229" s="232" t="s">
        <v>19</v>
      </c>
      <c r="I229" s="234"/>
      <c r="J229" s="231"/>
      <c r="K229" s="231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224</v>
      </c>
      <c r="AU229" s="239" t="s">
        <v>79</v>
      </c>
      <c r="AV229" s="13" t="s">
        <v>77</v>
      </c>
      <c r="AW229" s="13" t="s">
        <v>31</v>
      </c>
      <c r="AX229" s="13" t="s">
        <v>69</v>
      </c>
      <c r="AY229" s="239" t="s">
        <v>128</v>
      </c>
    </row>
    <row r="230" s="14" customFormat="1">
      <c r="A230" s="14"/>
      <c r="B230" s="240"/>
      <c r="C230" s="241"/>
      <c r="D230" s="219" t="s">
        <v>224</v>
      </c>
      <c r="E230" s="242" t="s">
        <v>19</v>
      </c>
      <c r="F230" s="243" t="s">
        <v>1730</v>
      </c>
      <c r="G230" s="241"/>
      <c r="H230" s="244">
        <v>16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224</v>
      </c>
      <c r="AU230" s="250" t="s">
        <v>79</v>
      </c>
      <c r="AV230" s="14" t="s">
        <v>79</v>
      </c>
      <c r="AW230" s="14" t="s">
        <v>31</v>
      </c>
      <c r="AX230" s="14" t="s">
        <v>77</v>
      </c>
      <c r="AY230" s="250" t="s">
        <v>128</v>
      </c>
    </row>
    <row r="231" s="2" customFormat="1" ht="16.5" customHeight="1">
      <c r="A231" s="40"/>
      <c r="B231" s="41"/>
      <c r="C231" s="206" t="s">
        <v>343</v>
      </c>
      <c r="D231" s="206" t="s">
        <v>131</v>
      </c>
      <c r="E231" s="207" t="s">
        <v>1752</v>
      </c>
      <c r="F231" s="208" t="s">
        <v>1753</v>
      </c>
      <c r="G231" s="209" t="s">
        <v>166</v>
      </c>
      <c r="H231" s="210">
        <v>2</v>
      </c>
      <c r="I231" s="211"/>
      <c r="J231" s="212">
        <f>ROUND(I231*H231,2)</f>
        <v>0</v>
      </c>
      <c r="K231" s="208" t="s">
        <v>195</v>
      </c>
      <c r="L231" s="46"/>
      <c r="M231" s="213" t="s">
        <v>19</v>
      </c>
      <c r="N231" s="214" t="s">
        <v>40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145</v>
      </c>
      <c r="AT231" s="217" t="s">
        <v>131</v>
      </c>
      <c r="AU231" s="217" t="s">
        <v>79</v>
      </c>
      <c r="AY231" s="19" t="s">
        <v>128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145</v>
      </c>
      <c r="BM231" s="217" t="s">
        <v>1754</v>
      </c>
    </row>
    <row r="232" s="2" customFormat="1">
      <c r="A232" s="40"/>
      <c r="B232" s="41"/>
      <c r="C232" s="42"/>
      <c r="D232" s="228" t="s">
        <v>197</v>
      </c>
      <c r="E232" s="42"/>
      <c r="F232" s="229" t="s">
        <v>1755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197</v>
      </c>
      <c r="AU232" s="19" t="s">
        <v>79</v>
      </c>
    </row>
    <row r="233" s="13" customFormat="1">
      <c r="A233" s="13"/>
      <c r="B233" s="230"/>
      <c r="C233" s="231"/>
      <c r="D233" s="219" t="s">
        <v>224</v>
      </c>
      <c r="E233" s="232" t="s">
        <v>19</v>
      </c>
      <c r="F233" s="233" t="s">
        <v>1721</v>
      </c>
      <c r="G233" s="231"/>
      <c r="H233" s="232" t="s">
        <v>19</v>
      </c>
      <c r="I233" s="234"/>
      <c r="J233" s="231"/>
      <c r="K233" s="231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224</v>
      </c>
      <c r="AU233" s="239" t="s">
        <v>79</v>
      </c>
      <c r="AV233" s="13" t="s">
        <v>77</v>
      </c>
      <c r="AW233" s="13" t="s">
        <v>31</v>
      </c>
      <c r="AX233" s="13" t="s">
        <v>69</v>
      </c>
      <c r="AY233" s="239" t="s">
        <v>128</v>
      </c>
    </row>
    <row r="234" s="14" customFormat="1">
      <c r="A234" s="14"/>
      <c r="B234" s="240"/>
      <c r="C234" s="241"/>
      <c r="D234" s="219" t="s">
        <v>224</v>
      </c>
      <c r="E234" s="242" t="s">
        <v>19</v>
      </c>
      <c r="F234" s="243" t="s">
        <v>1756</v>
      </c>
      <c r="G234" s="241"/>
      <c r="H234" s="244">
        <v>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224</v>
      </c>
      <c r="AU234" s="250" t="s">
        <v>79</v>
      </c>
      <c r="AV234" s="14" t="s">
        <v>79</v>
      </c>
      <c r="AW234" s="14" t="s">
        <v>31</v>
      </c>
      <c r="AX234" s="14" t="s">
        <v>77</v>
      </c>
      <c r="AY234" s="250" t="s">
        <v>128</v>
      </c>
    </row>
    <row r="235" s="2" customFormat="1" ht="16.5" customHeight="1">
      <c r="A235" s="40"/>
      <c r="B235" s="41"/>
      <c r="C235" s="251" t="s">
        <v>349</v>
      </c>
      <c r="D235" s="251" t="s">
        <v>310</v>
      </c>
      <c r="E235" s="252" t="s">
        <v>1757</v>
      </c>
      <c r="F235" s="253" t="s">
        <v>1758</v>
      </c>
      <c r="G235" s="254" t="s">
        <v>166</v>
      </c>
      <c r="H235" s="255">
        <v>2</v>
      </c>
      <c r="I235" s="256"/>
      <c r="J235" s="257">
        <f>ROUND(I235*H235,2)</f>
        <v>0</v>
      </c>
      <c r="K235" s="253" t="s">
        <v>195</v>
      </c>
      <c r="L235" s="258"/>
      <c r="M235" s="259" t="s">
        <v>19</v>
      </c>
      <c r="N235" s="260" t="s">
        <v>40</v>
      </c>
      <c r="O235" s="86"/>
      <c r="P235" s="215">
        <f>O235*H235</f>
        <v>0</v>
      </c>
      <c r="Q235" s="215">
        <v>0.0086999999999999994</v>
      </c>
      <c r="R235" s="215">
        <f>Q235*H235</f>
        <v>0.017399999999999999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163</v>
      </c>
      <c r="AT235" s="217" t="s">
        <v>310</v>
      </c>
      <c r="AU235" s="217" t="s">
        <v>79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145</v>
      </c>
      <c r="BM235" s="217" t="s">
        <v>1759</v>
      </c>
    </row>
    <row r="236" s="14" customFormat="1">
      <c r="A236" s="14"/>
      <c r="B236" s="240"/>
      <c r="C236" s="241"/>
      <c r="D236" s="219" t="s">
        <v>224</v>
      </c>
      <c r="E236" s="242" t="s">
        <v>19</v>
      </c>
      <c r="F236" s="243" t="s">
        <v>1760</v>
      </c>
      <c r="G236" s="241"/>
      <c r="H236" s="244">
        <v>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224</v>
      </c>
      <c r="AU236" s="250" t="s">
        <v>79</v>
      </c>
      <c r="AV236" s="14" t="s">
        <v>79</v>
      </c>
      <c r="AW236" s="14" t="s">
        <v>31</v>
      </c>
      <c r="AX236" s="14" t="s">
        <v>77</v>
      </c>
      <c r="AY236" s="250" t="s">
        <v>128</v>
      </c>
    </row>
    <row r="237" s="2" customFormat="1" ht="16.5" customHeight="1">
      <c r="A237" s="40"/>
      <c r="B237" s="41"/>
      <c r="C237" s="206" t="s">
        <v>355</v>
      </c>
      <c r="D237" s="206" t="s">
        <v>131</v>
      </c>
      <c r="E237" s="207" t="s">
        <v>1761</v>
      </c>
      <c r="F237" s="208" t="s">
        <v>1762</v>
      </c>
      <c r="G237" s="209" t="s">
        <v>166</v>
      </c>
      <c r="H237" s="210">
        <v>1</v>
      </c>
      <c r="I237" s="211"/>
      <c r="J237" s="212">
        <f>ROUND(I237*H237,2)</f>
        <v>0</v>
      </c>
      <c r="K237" s="208" t="s">
        <v>195</v>
      </c>
      <c r="L237" s="46"/>
      <c r="M237" s="213" t="s">
        <v>19</v>
      </c>
      <c r="N237" s="214" t="s">
        <v>40</v>
      </c>
      <c r="O237" s="86"/>
      <c r="P237" s="215">
        <f>O237*H237</f>
        <v>0</v>
      </c>
      <c r="Q237" s="215">
        <v>0.00167</v>
      </c>
      <c r="R237" s="215">
        <f>Q237*H237</f>
        <v>0.00167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145</v>
      </c>
      <c r="AT237" s="217" t="s">
        <v>131</v>
      </c>
      <c r="AU237" s="217" t="s">
        <v>79</v>
      </c>
      <c r="AY237" s="19" t="s">
        <v>128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145</v>
      </c>
      <c r="BM237" s="217" t="s">
        <v>1763</v>
      </c>
    </row>
    <row r="238" s="2" customFormat="1">
      <c r="A238" s="40"/>
      <c r="B238" s="41"/>
      <c r="C238" s="42"/>
      <c r="D238" s="228" t="s">
        <v>197</v>
      </c>
      <c r="E238" s="42"/>
      <c r="F238" s="229" t="s">
        <v>1764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197</v>
      </c>
      <c r="AU238" s="19" t="s">
        <v>79</v>
      </c>
    </row>
    <row r="239" s="13" customFormat="1">
      <c r="A239" s="13"/>
      <c r="B239" s="230"/>
      <c r="C239" s="231"/>
      <c r="D239" s="219" t="s">
        <v>224</v>
      </c>
      <c r="E239" s="232" t="s">
        <v>19</v>
      </c>
      <c r="F239" s="233" t="s">
        <v>1721</v>
      </c>
      <c r="G239" s="231"/>
      <c r="H239" s="232" t="s">
        <v>19</v>
      </c>
      <c r="I239" s="234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224</v>
      </c>
      <c r="AU239" s="239" t="s">
        <v>79</v>
      </c>
      <c r="AV239" s="13" t="s">
        <v>77</v>
      </c>
      <c r="AW239" s="13" t="s">
        <v>31</v>
      </c>
      <c r="AX239" s="13" t="s">
        <v>69</v>
      </c>
      <c r="AY239" s="239" t="s">
        <v>128</v>
      </c>
    </row>
    <row r="240" s="14" customFormat="1">
      <c r="A240" s="14"/>
      <c r="B240" s="240"/>
      <c r="C240" s="241"/>
      <c r="D240" s="219" t="s">
        <v>224</v>
      </c>
      <c r="E240" s="242" t="s">
        <v>19</v>
      </c>
      <c r="F240" s="243" t="s">
        <v>1511</v>
      </c>
      <c r="G240" s="241"/>
      <c r="H240" s="244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224</v>
      </c>
      <c r="AU240" s="250" t="s">
        <v>79</v>
      </c>
      <c r="AV240" s="14" t="s">
        <v>79</v>
      </c>
      <c r="AW240" s="14" t="s">
        <v>31</v>
      </c>
      <c r="AX240" s="14" t="s">
        <v>77</v>
      </c>
      <c r="AY240" s="250" t="s">
        <v>128</v>
      </c>
    </row>
    <row r="241" s="2" customFormat="1" ht="16.5" customHeight="1">
      <c r="A241" s="40"/>
      <c r="B241" s="41"/>
      <c r="C241" s="251" t="s">
        <v>360</v>
      </c>
      <c r="D241" s="251" t="s">
        <v>310</v>
      </c>
      <c r="E241" s="252" t="s">
        <v>1765</v>
      </c>
      <c r="F241" s="253" t="s">
        <v>1766</v>
      </c>
      <c r="G241" s="254" t="s">
        <v>166</v>
      </c>
      <c r="H241" s="255">
        <v>1</v>
      </c>
      <c r="I241" s="256"/>
      <c r="J241" s="257">
        <f>ROUND(I241*H241,2)</f>
        <v>0</v>
      </c>
      <c r="K241" s="253" t="s">
        <v>19</v>
      </c>
      <c r="L241" s="258"/>
      <c r="M241" s="259" t="s">
        <v>19</v>
      </c>
      <c r="N241" s="260" t="s">
        <v>40</v>
      </c>
      <c r="O241" s="86"/>
      <c r="P241" s="215">
        <f>O241*H241</f>
        <v>0</v>
      </c>
      <c r="Q241" s="215">
        <v>0.016299999999999999</v>
      </c>
      <c r="R241" s="215">
        <f>Q241*H241</f>
        <v>0.016299999999999999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163</v>
      </c>
      <c r="AT241" s="217" t="s">
        <v>310</v>
      </c>
      <c r="AU241" s="217" t="s">
        <v>79</v>
      </c>
      <c r="AY241" s="19" t="s">
        <v>128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77</v>
      </c>
      <c r="BK241" s="218">
        <f>ROUND(I241*H241,2)</f>
        <v>0</v>
      </c>
      <c r="BL241" s="19" t="s">
        <v>145</v>
      </c>
      <c r="BM241" s="217" t="s">
        <v>1767</v>
      </c>
    </row>
    <row r="242" s="14" customFormat="1">
      <c r="A242" s="14"/>
      <c r="B242" s="240"/>
      <c r="C242" s="241"/>
      <c r="D242" s="219" t="s">
        <v>224</v>
      </c>
      <c r="E242" s="242" t="s">
        <v>19</v>
      </c>
      <c r="F242" s="243" t="s">
        <v>1511</v>
      </c>
      <c r="G242" s="241"/>
      <c r="H242" s="244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224</v>
      </c>
      <c r="AU242" s="250" t="s">
        <v>79</v>
      </c>
      <c r="AV242" s="14" t="s">
        <v>79</v>
      </c>
      <c r="AW242" s="14" t="s">
        <v>31</v>
      </c>
      <c r="AX242" s="14" t="s">
        <v>77</v>
      </c>
      <c r="AY242" s="250" t="s">
        <v>128</v>
      </c>
    </row>
    <row r="243" s="2" customFormat="1" ht="16.5" customHeight="1">
      <c r="A243" s="40"/>
      <c r="B243" s="41"/>
      <c r="C243" s="206" t="s">
        <v>365</v>
      </c>
      <c r="D243" s="206" t="s">
        <v>131</v>
      </c>
      <c r="E243" s="207" t="s">
        <v>1768</v>
      </c>
      <c r="F243" s="208" t="s">
        <v>1769</v>
      </c>
      <c r="G243" s="209" t="s">
        <v>166</v>
      </c>
      <c r="H243" s="210">
        <v>12</v>
      </c>
      <c r="I243" s="211"/>
      <c r="J243" s="212">
        <f>ROUND(I243*H243,2)</f>
        <v>0</v>
      </c>
      <c r="K243" s="208" t="s">
        <v>195</v>
      </c>
      <c r="L243" s="46"/>
      <c r="M243" s="213" t="s">
        <v>19</v>
      </c>
      <c r="N243" s="214" t="s">
        <v>40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145</v>
      </c>
      <c r="AT243" s="217" t="s">
        <v>131</v>
      </c>
      <c r="AU243" s="217" t="s">
        <v>79</v>
      </c>
      <c r="AY243" s="19" t="s">
        <v>128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145</v>
      </c>
      <c r="BM243" s="217" t="s">
        <v>1770</v>
      </c>
    </row>
    <row r="244" s="2" customFormat="1">
      <c r="A244" s="40"/>
      <c r="B244" s="41"/>
      <c r="C244" s="42"/>
      <c r="D244" s="228" t="s">
        <v>197</v>
      </c>
      <c r="E244" s="42"/>
      <c r="F244" s="229" t="s">
        <v>1771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197</v>
      </c>
      <c r="AU244" s="19" t="s">
        <v>79</v>
      </c>
    </row>
    <row r="245" s="13" customFormat="1">
      <c r="A245" s="13"/>
      <c r="B245" s="230"/>
      <c r="C245" s="231"/>
      <c r="D245" s="219" t="s">
        <v>224</v>
      </c>
      <c r="E245" s="232" t="s">
        <v>19</v>
      </c>
      <c r="F245" s="233" t="s">
        <v>1721</v>
      </c>
      <c r="G245" s="231"/>
      <c r="H245" s="232" t="s">
        <v>19</v>
      </c>
      <c r="I245" s="234"/>
      <c r="J245" s="231"/>
      <c r="K245" s="231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224</v>
      </c>
      <c r="AU245" s="239" t="s">
        <v>79</v>
      </c>
      <c r="AV245" s="13" t="s">
        <v>77</v>
      </c>
      <c r="AW245" s="13" t="s">
        <v>31</v>
      </c>
      <c r="AX245" s="13" t="s">
        <v>69</v>
      </c>
      <c r="AY245" s="239" t="s">
        <v>128</v>
      </c>
    </row>
    <row r="246" s="14" customFormat="1">
      <c r="A246" s="14"/>
      <c r="B246" s="240"/>
      <c r="C246" s="241"/>
      <c r="D246" s="219" t="s">
        <v>224</v>
      </c>
      <c r="E246" s="242" t="s">
        <v>19</v>
      </c>
      <c r="F246" s="243" t="s">
        <v>1712</v>
      </c>
      <c r="G246" s="241"/>
      <c r="H246" s="244">
        <v>12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224</v>
      </c>
      <c r="AU246" s="250" t="s">
        <v>79</v>
      </c>
      <c r="AV246" s="14" t="s">
        <v>79</v>
      </c>
      <c r="AW246" s="14" t="s">
        <v>31</v>
      </c>
      <c r="AX246" s="14" t="s">
        <v>77</v>
      </c>
      <c r="AY246" s="250" t="s">
        <v>128</v>
      </c>
    </row>
    <row r="247" s="2" customFormat="1" ht="16.5" customHeight="1">
      <c r="A247" s="40"/>
      <c r="B247" s="41"/>
      <c r="C247" s="251" t="s">
        <v>371</v>
      </c>
      <c r="D247" s="251" t="s">
        <v>310</v>
      </c>
      <c r="E247" s="252" t="s">
        <v>1772</v>
      </c>
      <c r="F247" s="253" t="s">
        <v>1773</v>
      </c>
      <c r="G247" s="254" t="s">
        <v>166</v>
      </c>
      <c r="H247" s="255">
        <v>1</v>
      </c>
      <c r="I247" s="256"/>
      <c r="J247" s="257">
        <f>ROUND(I247*H247,2)</f>
        <v>0</v>
      </c>
      <c r="K247" s="253" t="s">
        <v>19</v>
      </c>
      <c r="L247" s="258"/>
      <c r="M247" s="259" t="s">
        <v>19</v>
      </c>
      <c r="N247" s="260" t="s">
        <v>40</v>
      </c>
      <c r="O247" s="86"/>
      <c r="P247" s="215">
        <f>O247*H247</f>
        <v>0</v>
      </c>
      <c r="Q247" s="215">
        <v>0.010800000000000001</v>
      </c>
      <c r="R247" s="215">
        <f>Q247*H247</f>
        <v>0.010800000000000001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163</v>
      </c>
      <c r="AT247" s="217" t="s">
        <v>310</v>
      </c>
      <c r="AU247" s="217" t="s">
        <v>79</v>
      </c>
      <c r="AY247" s="19" t="s">
        <v>128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145</v>
      </c>
      <c r="BM247" s="217" t="s">
        <v>1774</v>
      </c>
    </row>
    <row r="248" s="14" customFormat="1">
      <c r="A248" s="14"/>
      <c r="B248" s="240"/>
      <c r="C248" s="241"/>
      <c r="D248" s="219" t="s">
        <v>224</v>
      </c>
      <c r="E248" s="242" t="s">
        <v>19</v>
      </c>
      <c r="F248" s="243" t="s">
        <v>1511</v>
      </c>
      <c r="G248" s="241"/>
      <c r="H248" s="244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224</v>
      </c>
      <c r="AU248" s="250" t="s">
        <v>79</v>
      </c>
      <c r="AV248" s="14" t="s">
        <v>79</v>
      </c>
      <c r="AW248" s="14" t="s">
        <v>31</v>
      </c>
      <c r="AX248" s="14" t="s">
        <v>77</v>
      </c>
      <c r="AY248" s="250" t="s">
        <v>128</v>
      </c>
    </row>
    <row r="249" s="2" customFormat="1" ht="24.15" customHeight="1">
      <c r="A249" s="40"/>
      <c r="B249" s="41"/>
      <c r="C249" s="251" t="s">
        <v>376</v>
      </c>
      <c r="D249" s="251" t="s">
        <v>310</v>
      </c>
      <c r="E249" s="252" t="s">
        <v>1775</v>
      </c>
      <c r="F249" s="253" t="s">
        <v>1776</v>
      </c>
      <c r="G249" s="254" t="s">
        <v>166</v>
      </c>
      <c r="H249" s="255">
        <v>3</v>
      </c>
      <c r="I249" s="256"/>
      <c r="J249" s="257">
        <f>ROUND(I249*H249,2)</f>
        <v>0</v>
      </c>
      <c r="K249" s="253" t="s">
        <v>19</v>
      </c>
      <c r="L249" s="258"/>
      <c r="M249" s="259" t="s">
        <v>19</v>
      </c>
      <c r="N249" s="260" t="s">
        <v>40</v>
      </c>
      <c r="O249" s="86"/>
      <c r="P249" s="215">
        <f>O249*H249</f>
        <v>0</v>
      </c>
      <c r="Q249" s="215">
        <v>0.012500000000000001</v>
      </c>
      <c r="R249" s="215">
        <f>Q249*H249</f>
        <v>0.037500000000000006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163</v>
      </c>
      <c r="AT249" s="217" t="s">
        <v>310</v>
      </c>
      <c r="AU249" s="217" t="s">
        <v>79</v>
      </c>
      <c r="AY249" s="19" t="s">
        <v>128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77</v>
      </c>
      <c r="BK249" s="218">
        <f>ROUND(I249*H249,2)</f>
        <v>0</v>
      </c>
      <c r="BL249" s="19" t="s">
        <v>145</v>
      </c>
      <c r="BM249" s="217" t="s">
        <v>1777</v>
      </c>
    </row>
    <row r="250" s="14" customFormat="1">
      <c r="A250" s="14"/>
      <c r="B250" s="240"/>
      <c r="C250" s="241"/>
      <c r="D250" s="219" t="s">
        <v>224</v>
      </c>
      <c r="E250" s="242" t="s">
        <v>19</v>
      </c>
      <c r="F250" s="243" t="s">
        <v>1535</v>
      </c>
      <c r="G250" s="241"/>
      <c r="H250" s="244">
        <v>3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224</v>
      </c>
      <c r="AU250" s="250" t="s">
        <v>79</v>
      </c>
      <c r="AV250" s="14" t="s">
        <v>79</v>
      </c>
      <c r="AW250" s="14" t="s">
        <v>31</v>
      </c>
      <c r="AX250" s="14" t="s">
        <v>77</v>
      </c>
      <c r="AY250" s="250" t="s">
        <v>128</v>
      </c>
    </row>
    <row r="251" s="2" customFormat="1" ht="16.5" customHeight="1">
      <c r="A251" s="40"/>
      <c r="B251" s="41"/>
      <c r="C251" s="251" t="s">
        <v>381</v>
      </c>
      <c r="D251" s="251" t="s">
        <v>310</v>
      </c>
      <c r="E251" s="252" t="s">
        <v>1778</v>
      </c>
      <c r="F251" s="253" t="s">
        <v>1779</v>
      </c>
      <c r="G251" s="254" t="s">
        <v>166</v>
      </c>
      <c r="H251" s="255">
        <v>6</v>
      </c>
      <c r="I251" s="256"/>
      <c r="J251" s="257">
        <f>ROUND(I251*H251,2)</f>
        <v>0</v>
      </c>
      <c r="K251" s="253" t="s">
        <v>195</v>
      </c>
      <c r="L251" s="258"/>
      <c r="M251" s="259" t="s">
        <v>19</v>
      </c>
      <c r="N251" s="260" t="s">
        <v>40</v>
      </c>
      <c r="O251" s="86"/>
      <c r="P251" s="215">
        <f>O251*H251</f>
        <v>0</v>
      </c>
      <c r="Q251" s="215">
        <v>0.0101</v>
      </c>
      <c r="R251" s="215">
        <f>Q251*H251</f>
        <v>0.060600000000000001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163</v>
      </c>
      <c r="AT251" s="217" t="s">
        <v>310</v>
      </c>
      <c r="AU251" s="217" t="s">
        <v>79</v>
      </c>
      <c r="AY251" s="19" t="s">
        <v>128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145</v>
      </c>
      <c r="BM251" s="217" t="s">
        <v>1780</v>
      </c>
    </row>
    <row r="252" s="14" customFormat="1">
      <c r="A252" s="14"/>
      <c r="B252" s="240"/>
      <c r="C252" s="241"/>
      <c r="D252" s="219" t="s">
        <v>224</v>
      </c>
      <c r="E252" s="242" t="s">
        <v>19</v>
      </c>
      <c r="F252" s="243" t="s">
        <v>1781</v>
      </c>
      <c r="G252" s="241"/>
      <c r="H252" s="244">
        <v>6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224</v>
      </c>
      <c r="AU252" s="250" t="s">
        <v>79</v>
      </c>
      <c r="AV252" s="14" t="s">
        <v>79</v>
      </c>
      <c r="AW252" s="14" t="s">
        <v>31</v>
      </c>
      <c r="AX252" s="14" t="s">
        <v>77</v>
      </c>
      <c r="AY252" s="250" t="s">
        <v>128</v>
      </c>
    </row>
    <row r="253" s="2" customFormat="1" ht="16.5" customHeight="1">
      <c r="A253" s="40"/>
      <c r="B253" s="41"/>
      <c r="C253" s="251" t="s">
        <v>386</v>
      </c>
      <c r="D253" s="251" t="s">
        <v>310</v>
      </c>
      <c r="E253" s="252" t="s">
        <v>1782</v>
      </c>
      <c r="F253" s="253" t="s">
        <v>1783</v>
      </c>
      <c r="G253" s="254" t="s">
        <v>166</v>
      </c>
      <c r="H253" s="255">
        <v>1</v>
      </c>
      <c r="I253" s="256"/>
      <c r="J253" s="257">
        <f>ROUND(I253*H253,2)</f>
        <v>0</v>
      </c>
      <c r="K253" s="253" t="s">
        <v>195</v>
      </c>
      <c r="L253" s="258"/>
      <c r="M253" s="259" t="s">
        <v>19</v>
      </c>
      <c r="N253" s="260" t="s">
        <v>40</v>
      </c>
      <c r="O253" s="86"/>
      <c r="P253" s="215">
        <f>O253*H253</f>
        <v>0</v>
      </c>
      <c r="Q253" s="215">
        <v>0.0088000000000000005</v>
      </c>
      <c r="R253" s="215">
        <f>Q253*H253</f>
        <v>0.0088000000000000005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163</v>
      </c>
      <c r="AT253" s="217" t="s">
        <v>310</v>
      </c>
      <c r="AU253" s="217" t="s">
        <v>79</v>
      </c>
      <c r="AY253" s="19" t="s">
        <v>128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77</v>
      </c>
      <c r="BK253" s="218">
        <f>ROUND(I253*H253,2)</f>
        <v>0</v>
      </c>
      <c r="BL253" s="19" t="s">
        <v>145</v>
      </c>
      <c r="BM253" s="217" t="s">
        <v>1784</v>
      </c>
    </row>
    <row r="254" s="14" customFormat="1">
      <c r="A254" s="14"/>
      <c r="B254" s="240"/>
      <c r="C254" s="241"/>
      <c r="D254" s="219" t="s">
        <v>224</v>
      </c>
      <c r="E254" s="242" t="s">
        <v>19</v>
      </c>
      <c r="F254" s="243" t="s">
        <v>1511</v>
      </c>
      <c r="G254" s="241"/>
      <c r="H254" s="244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224</v>
      </c>
      <c r="AU254" s="250" t="s">
        <v>79</v>
      </c>
      <c r="AV254" s="14" t="s">
        <v>79</v>
      </c>
      <c r="AW254" s="14" t="s">
        <v>31</v>
      </c>
      <c r="AX254" s="14" t="s">
        <v>77</v>
      </c>
      <c r="AY254" s="250" t="s">
        <v>128</v>
      </c>
    </row>
    <row r="255" s="2" customFormat="1" ht="21.75" customHeight="1">
      <c r="A255" s="40"/>
      <c r="B255" s="41"/>
      <c r="C255" s="251" t="s">
        <v>391</v>
      </c>
      <c r="D255" s="251" t="s">
        <v>310</v>
      </c>
      <c r="E255" s="252" t="s">
        <v>1785</v>
      </c>
      <c r="F255" s="253" t="s">
        <v>1786</v>
      </c>
      <c r="G255" s="254" t="s">
        <v>166</v>
      </c>
      <c r="H255" s="255">
        <v>1</v>
      </c>
      <c r="I255" s="256"/>
      <c r="J255" s="257">
        <f>ROUND(I255*H255,2)</f>
        <v>0</v>
      </c>
      <c r="K255" s="253" t="s">
        <v>195</v>
      </c>
      <c r="L255" s="258"/>
      <c r="M255" s="259" t="s">
        <v>19</v>
      </c>
      <c r="N255" s="260" t="s">
        <v>40</v>
      </c>
      <c r="O255" s="86"/>
      <c r="P255" s="215">
        <f>O255*H255</f>
        <v>0</v>
      </c>
      <c r="Q255" s="215">
        <v>0.014999999999999999</v>
      </c>
      <c r="R255" s="215">
        <f>Q255*H255</f>
        <v>0.014999999999999999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163</v>
      </c>
      <c r="AT255" s="217" t="s">
        <v>310</v>
      </c>
      <c r="AU255" s="217" t="s">
        <v>79</v>
      </c>
      <c r="AY255" s="19" t="s">
        <v>128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145</v>
      </c>
      <c r="BM255" s="217" t="s">
        <v>1787</v>
      </c>
    </row>
    <row r="256" s="14" customFormat="1">
      <c r="A256" s="14"/>
      <c r="B256" s="240"/>
      <c r="C256" s="241"/>
      <c r="D256" s="219" t="s">
        <v>224</v>
      </c>
      <c r="E256" s="242" t="s">
        <v>19</v>
      </c>
      <c r="F256" s="243" t="s">
        <v>1511</v>
      </c>
      <c r="G256" s="241"/>
      <c r="H256" s="244">
        <v>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224</v>
      </c>
      <c r="AU256" s="250" t="s">
        <v>79</v>
      </c>
      <c r="AV256" s="14" t="s">
        <v>79</v>
      </c>
      <c r="AW256" s="14" t="s">
        <v>31</v>
      </c>
      <c r="AX256" s="14" t="s">
        <v>77</v>
      </c>
      <c r="AY256" s="250" t="s">
        <v>128</v>
      </c>
    </row>
    <row r="257" s="2" customFormat="1" ht="16.5" customHeight="1">
      <c r="A257" s="40"/>
      <c r="B257" s="41"/>
      <c r="C257" s="206" t="s">
        <v>397</v>
      </c>
      <c r="D257" s="206" t="s">
        <v>131</v>
      </c>
      <c r="E257" s="207" t="s">
        <v>1788</v>
      </c>
      <c r="F257" s="208" t="s">
        <v>1789</v>
      </c>
      <c r="G257" s="209" t="s">
        <v>166</v>
      </c>
      <c r="H257" s="210">
        <v>13</v>
      </c>
      <c r="I257" s="211"/>
      <c r="J257" s="212">
        <f>ROUND(I257*H257,2)</f>
        <v>0</v>
      </c>
      <c r="K257" s="208" t="s">
        <v>195</v>
      </c>
      <c r="L257" s="46"/>
      <c r="M257" s="213" t="s">
        <v>19</v>
      </c>
      <c r="N257" s="214" t="s">
        <v>40</v>
      </c>
      <c r="O257" s="86"/>
      <c r="P257" s="215">
        <f>O257*H257</f>
        <v>0</v>
      </c>
      <c r="Q257" s="215">
        <v>0.00167</v>
      </c>
      <c r="R257" s="215">
        <f>Q257*H257</f>
        <v>0.02171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145</v>
      </c>
      <c r="AT257" s="217" t="s">
        <v>131</v>
      </c>
      <c r="AU257" s="217" t="s">
        <v>79</v>
      </c>
      <c r="AY257" s="19" t="s">
        <v>128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77</v>
      </c>
      <c r="BK257" s="218">
        <f>ROUND(I257*H257,2)</f>
        <v>0</v>
      </c>
      <c r="BL257" s="19" t="s">
        <v>145</v>
      </c>
      <c r="BM257" s="217" t="s">
        <v>1790</v>
      </c>
    </row>
    <row r="258" s="2" customFormat="1">
      <c r="A258" s="40"/>
      <c r="B258" s="41"/>
      <c r="C258" s="42"/>
      <c r="D258" s="228" t="s">
        <v>197</v>
      </c>
      <c r="E258" s="42"/>
      <c r="F258" s="229" t="s">
        <v>1791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197</v>
      </c>
      <c r="AU258" s="19" t="s">
        <v>79</v>
      </c>
    </row>
    <row r="259" s="13" customFormat="1">
      <c r="A259" s="13"/>
      <c r="B259" s="230"/>
      <c r="C259" s="231"/>
      <c r="D259" s="219" t="s">
        <v>224</v>
      </c>
      <c r="E259" s="232" t="s">
        <v>19</v>
      </c>
      <c r="F259" s="233" t="s">
        <v>1792</v>
      </c>
      <c r="G259" s="231"/>
      <c r="H259" s="232" t="s">
        <v>19</v>
      </c>
      <c r="I259" s="234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224</v>
      </c>
      <c r="AU259" s="239" t="s">
        <v>79</v>
      </c>
      <c r="AV259" s="13" t="s">
        <v>77</v>
      </c>
      <c r="AW259" s="13" t="s">
        <v>31</v>
      </c>
      <c r="AX259" s="13" t="s">
        <v>69</v>
      </c>
      <c r="AY259" s="239" t="s">
        <v>128</v>
      </c>
    </row>
    <row r="260" s="14" customFormat="1">
      <c r="A260" s="14"/>
      <c r="B260" s="240"/>
      <c r="C260" s="241"/>
      <c r="D260" s="219" t="s">
        <v>224</v>
      </c>
      <c r="E260" s="242" t="s">
        <v>19</v>
      </c>
      <c r="F260" s="243" t="s">
        <v>1793</v>
      </c>
      <c r="G260" s="241"/>
      <c r="H260" s="244">
        <v>13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224</v>
      </c>
      <c r="AU260" s="250" t="s">
        <v>79</v>
      </c>
      <c r="AV260" s="14" t="s">
        <v>79</v>
      </c>
      <c r="AW260" s="14" t="s">
        <v>31</v>
      </c>
      <c r="AX260" s="14" t="s">
        <v>77</v>
      </c>
      <c r="AY260" s="250" t="s">
        <v>128</v>
      </c>
    </row>
    <row r="261" s="2" customFormat="1" ht="16.5" customHeight="1">
      <c r="A261" s="40"/>
      <c r="B261" s="41"/>
      <c r="C261" s="251" t="s">
        <v>402</v>
      </c>
      <c r="D261" s="251" t="s">
        <v>310</v>
      </c>
      <c r="E261" s="252" t="s">
        <v>1794</v>
      </c>
      <c r="F261" s="253" t="s">
        <v>1795</v>
      </c>
      <c r="G261" s="254" t="s">
        <v>166</v>
      </c>
      <c r="H261" s="255">
        <v>3</v>
      </c>
      <c r="I261" s="256"/>
      <c r="J261" s="257">
        <f>ROUND(I261*H261,2)</f>
        <v>0</v>
      </c>
      <c r="K261" s="253" t="s">
        <v>195</v>
      </c>
      <c r="L261" s="258"/>
      <c r="M261" s="259" t="s">
        <v>19</v>
      </c>
      <c r="N261" s="260" t="s">
        <v>40</v>
      </c>
      <c r="O261" s="86"/>
      <c r="P261" s="215">
        <f>O261*H261</f>
        <v>0</v>
      </c>
      <c r="Q261" s="215">
        <v>0.0135</v>
      </c>
      <c r="R261" s="215">
        <f>Q261*H261</f>
        <v>0.040500000000000001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163</v>
      </c>
      <c r="AT261" s="217" t="s">
        <v>310</v>
      </c>
      <c r="AU261" s="217" t="s">
        <v>79</v>
      </c>
      <c r="AY261" s="19" t="s">
        <v>128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77</v>
      </c>
      <c r="BK261" s="218">
        <f>ROUND(I261*H261,2)</f>
        <v>0</v>
      </c>
      <c r="BL261" s="19" t="s">
        <v>145</v>
      </c>
      <c r="BM261" s="217" t="s">
        <v>1796</v>
      </c>
    </row>
    <row r="262" s="14" customFormat="1">
      <c r="A262" s="14"/>
      <c r="B262" s="240"/>
      <c r="C262" s="241"/>
      <c r="D262" s="219" t="s">
        <v>224</v>
      </c>
      <c r="E262" s="242" t="s">
        <v>19</v>
      </c>
      <c r="F262" s="243" t="s">
        <v>1535</v>
      </c>
      <c r="G262" s="241"/>
      <c r="H262" s="244">
        <v>3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224</v>
      </c>
      <c r="AU262" s="250" t="s">
        <v>79</v>
      </c>
      <c r="AV262" s="14" t="s">
        <v>79</v>
      </c>
      <c r="AW262" s="14" t="s">
        <v>31</v>
      </c>
      <c r="AX262" s="14" t="s">
        <v>77</v>
      </c>
      <c r="AY262" s="250" t="s">
        <v>128</v>
      </c>
    </row>
    <row r="263" s="2" customFormat="1" ht="16.5" customHeight="1">
      <c r="A263" s="40"/>
      <c r="B263" s="41"/>
      <c r="C263" s="206" t="s">
        <v>407</v>
      </c>
      <c r="D263" s="206" t="s">
        <v>131</v>
      </c>
      <c r="E263" s="207" t="s">
        <v>1797</v>
      </c>
      <c r="F263" s="208" t="s">
        <v>1798</v>
      </c>
      <c r="G263" s="209" t="s">
        <v>166</v>
      </c>
      <c r="H263" s="210">
        <v>4</v>
      </c>
      <c r="I263" s="211"/>
      <c r="J263" s="212">
        <f>ROUND(I263*H263,2)</f>
        <v>0</v>
      </c>
      <c r="K263" s="208" t="s">
        <v>195</v>
      </c>
      <c r="L263" s="46"/>
      <c r="M263" s="213" t="s">
        <v>19</v>
      </c>
      <c r="N263" s="214" t="s">
        <v>40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145</v>
      </c>
      <c r="AT263" s="217" t="s">
        <v>131</v>
      </c>
      <c r="AU263" s="217" t="s">
        <v>79</v>
      </c>
      <c r="AY263" s="19" t="s">
        <v>128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77</v>
      </c>
      <c r="BK263" s="218">
        <f>ROUND(I263*H263,2)</f>
        <v>0</v>
      </c>
      <c r="BL263" s="19" t="s">
        <v>145</v>
      </c>
      <c r="BM263" s="217" t="s">
        <v>1799</v>
      </c>
    </row>
    <row r="264" s="2" customFormat="1">
      <c r="A264" s="40"/>
      <c r="B264" s="41"/>
      <c r="C264" s="42"/>
      <c r="D264" s="228" t="s">
        <v>197</v>
      </c>
      <c r="E264" s="42"/>
      <c r="F264" s="229" t="s">
        <v>1800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197</v>
      </c>
      <c r="AU264" s="19" t="s">
        <v>79</v>
      </c>
    </row>
    <row r="265" s="13" customFormat="1">
      <c r="A265" s="13"/>
      <c r="B265" s="230"/>
      <c r="C265" s="231"/>
      <c r="D265" s="219" t="s">
        <v>224</v>
      </c>
      <c r="E265" s="232" t="s">
        <v>19</v>
      </c>
      <c r="F265" s="233" t="s">
        <v>1721</v>
      </c>
      <c r="G265" s="231"/>
      <c r="H265" s="232" t="s">
        <v>19</v>
      </c>
      <c r="I265" s="234"/>
      <c r="J265" s="231"/>
      <c r="K265" s="231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224</v>
      </c>
      <c r="AU265" s="239" t="s">
        <v>79</v>
      </c>
      <c r="AV265" s="13" t="s">
        <v>77</v>
      </c>
      <c r="AW265" s="13" t="s">
        <v>31</v>
      </c>
      <c r="AX265" s="13" t="s">
        <v>69</v>
      </c>
      <c r="AY265" s="239" t="s">
        <v>128</v>
      </c>
    </row>
    <row r="266" s="14" customFormat="1">
      <c r="A266" s="14"/>
      <c r="B266" s="240"/>
      <c r="C266" s="241"/>
      <c r="D266" s="219" t="s">
        <v>224</v>
      </c>
      <c r="E266" s="242" t="s">
        <v>19</v>
      </c>
      <c r="F266" s="243" t="s">
        <v>1326</v>
      </c>
      <c r="G266" s="241"/>
      <c r="H266" s="244">
        <v>4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224</v>
      </c>
      <c r="AU266" s="250" t="s">
        <v>79</v>
      </c>
      <c r="AV266" s="14" t="s">
        <v>79</v>
      </c>
      <c r="AW266" s="14" t="s">
        <v>31</v>
      </c>
      <c r="AX266" s="14" t="s">
        <v>77</v>
      </c>
      <c r="AY266" s="250" t="s">
        <v>128</v>
      </c>
    </row>
    <row r="267" s="2" customFormat="1" ht="16.5" customHeight="1">
      <c r="A267" s="40"/>
      <c r="B267" s="41"/>
      <c r="C267" s="251" t="s">
        <v>412</v>
      </c>
      <c r="D267" s="251" t="s">
        <v>310</v>
      </c>
      <c r="E267" s="252" t="s">
        <v>1801</v>
      </c>
      <c r="F267" s="253" t="s">
        <v>1802</v>
      </c>
      <c r="G267" s="254" t="s">
        <v>166</v>
      </c>
      <c r="H267" s="255">
        <v>2</v>
      </c>
      <c r="I267" s="256"/>
      <c r="J267" s="257">
        <f>ROUND(I267*H267,2)</f>
        <v>0</v>
      </c>
      <c r="K267" s="253" t="s">
        <v>195</v>
      </c>
      <c r="L267" s="258"/>
      <c r="M267" s="259" t="s">
        <v>19</v>
      </c>
      <c r="N267" s="260" t="s">
        <v>40</v>
      </c>
      <c r="O267" s="86"/>
      <c r="P267" s="215">
        <f>O267*H267</f>
        <v>0</v>
      </c>
      <c r="Q267" s="215">
        <v>0.016500000000000001</v>
      </c>
      <c r="R267" s="215">
        <f>Q267*H267</f>
        <v>0.033000000000000002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163</v>
      </c>
      <c r="AT267" s="217" t="s">
        <v>310</v>
      </c>
      <c r="AU267" s="217" t="s">
        <v>79</v>
      </c>
      <c r="AY267" s="19" t="s">
        <v>128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77</v>
      </c>
      <c r="BK267" s="218">
        <f>ROUND(I267*H267,2)</f>
        <v>0</v>
      </c>
      <c r="BL267" s="19" t="s">
        <v>145</v>
      </c>
      <c r="BM267" s="217" t="s">
        <v>1803</v>
      </c>
    </row>
    <row r="268" s="14" customFormat="1">
      <c r="A268" s="14"/>
      <c r="B268" s="240"/>
      <c r="C268" s="241"/>
      <c r="D268" s="219" t="s">
        <v>224</v>
      </c>
      <c r="E268" s="242" t="s">
        <v>19</v>
      </c>
      <c r="F268" s="243" t="s">
        <v>1804</v>
      </c>
      <c r="G268" s="241"/>
      <c r="H268" s="244">
        <v>2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224</v>
      </c>
      <c r="AU268" s="250" t="s">
        <v>79</v>
      </c>
      <c r="AV268" s="14" t="s">
        <v>79</v>
      </c>
      <c r="AW268" s="14" t="s">
        <v>31</v>
      </c>
      <c r="AX268" s="14" t="s">
        <v>77</v>
      </c>
      <c r="AY268" s="250" t="s">
        <v>128</v>
      </c>
    </row>
    <row r="269" s="2" customFormat="1" ht="16.5" customHeight="1">
      <c r="A269" s="40"/>
      <c r="B269" s="41"/>
      <c r="C269" s="251" t="s">
        <v>416</v>
      </c>
      <c r="D269" s="251" t="s">
        <v>310</v>
      </c>
      <c r="E269" s="252" t="s">
        <v>1805</v>
      </c>
      <c r="F269" s="253" t="s">
        <v>1806</v>
      </c>
      <c r="G269" s="254" t="s">
        <v>166</v>
      </c>
      <c r="H269" s="255">
        <v>1</v>
      </c>
      <c r="I269" s="256"/>
      <c r="J269" s="257">
        <f>ROUND(I269*H269,2)</f>
        <v>0</v>
      </c>
      <c r="K269" s="253" t="s">
        <v>19</v>
      </c>
      <c r="L269" s="258"/>
      <c r="M269" s="259" t="s">
        <v>19</v>
      </c>
      <c r="N269" s="260" t="s">
        <v>40</v>
      </c>
      <c r="O269" s="86"/>
      <c r="P269" s="215">
        <f>O269*H269</f>
        <v>0</v>
      </c>
      <c r="Q269" s="215">
        <v>0.019259999999999999</v>
      </c>
      <c r="R269" s="215">
        <f>Q269*H269</f>
        <v>0.019259999999999999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163</v>
      </c>
      <c r="AT269" s="217" t="s">
        <v>310</v>
      </c>
      <c r="AU269" s="217" t="s">
        <v>79</v>
      </c>
      <c r="AY269" s="19" t="s">
        <v>128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145</v>
      </c>
      <c r="BM269" s="217" t="s">
        <v>1807</v>
      </c>
    </row>
    <row r="270" s="14" customFormat="1">
      <c r="A270" s="14"/>
      <c r="B270" s="240"/>
      <c r="C270" s="241"/>
      <c r="D270" s="219" t="s">
        <v>224</v>
      </c>
      <c r="E270" s="242" t="s">
        <v>19</v>
      </c>
      <c r="F270" s="243" t="s">
        <v>1511</v>
      </c>
      <c r="G270" s="241"/>
      <c r="H270" s="244">
        <v>1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224</v>
      </c>
      <c r="AU270" s="250" t="s">
        <v>79</v>
      </c>
      <c r="AV270" s="14" t="s">
        <v>79</v>
      </c>
      <c r="AW270" s="14" t="s">
        <v>31</v>
      </c>
      <c r="AX270" s="14" t="s">
        <v>77</v>
      </c>
      <c r="AY270" s="250" t="s">
        <v>128</v>
      </c>
    </row>
    <row r="271" s="2" customFormat="1" ht="21.75" customHeight="1">
      <c r="A271" s="40"/>
      <c r="B271" s="41"/>
      <c r="C271" s="251" t="s">
        <v>421</v>
      </c>
      <c r="D271" s="251" t="s">
        <v>310</v>
      </c>
      <c r="E271" s="252" t="s">
        <v>1808</v>
      </c>
      <c r="F271" s="253" t="s">
        <v>1809</v>
      </c>
      <c r="G271" s="254" t="s">
        <v>166</v>
      </c>
      <c r="H271" s="255">
        <v>1</v>
      </c>
      <c r="I271" s="256"/>
      <c r="J271" s="257">
        <f>ROUND(I271*H271,2)</f>
        <v>0</v>
      </c>
      <c r="K271" s="253" t="s">
        <v>195</v>
      </c>
      <c r="L271" s="258"/>
      <c r="M271" s="259" t="s">
        <v>19</v>
      </c>
      <c r="N271" s="260" t="s">
        <v>40</v>
      </c>
      <c r="O271" s="86"/>
      <c r="P271" s="215">
        <f>O271*H271</f>
        <v>0</v>
      </c>
      <c r="Q271" s="215">
        <v>0.023</v>
      </c>
      <c r="R271" s="215">
        <f>Q271*H271</f>
        <v>0.023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163</v>
      </c>
      <c r="AT271" s="217" t="s">
        <v>310</v>
      </c>
      <c r="AU271" s="217" t="s">
        <v>79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77</v>
      </c>
      <c r="BK271" s="218">
        <f>ROUND(I271*H271,2)</f>
        <v>0</v>
      </c>
      <c r="BL271" s="19" t="s">
        <v>145</v>
      </c>
      <c r="BM271" s="217" t="s">
        <v>1810</v>
      </c>
    </row>
    <row r="272" s="14" customFormat="1">
      <c r="A272" s="14"/>
      <c r="B272" s="240"/>
      <c r="C272" s="241"/>
      <c r="D272" s="219" t="s">
        <v>224</v>
      </c>
      <c r="E272" s="242" t="s">
        <v>19</v>
      </c>
      <c r="F272" s="243" t="s">
        <v>1511</v>
      </c>
      <c r="G272" s="241"/>
      <c r="H272" s="244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224</v>
      </c>
      <c r="AU272" s="250" t="s">
        <v>79</v>
      </c>
      <c r="AV272" s="14" t="s">
        <v>79</v>
      </c>
      <c r="AW272" s="14" t="s">
        <v>31</v>
      </c>
      <c r="AX272" s="14" t="s">
        <v>77</v>
      </c>
      <c r="AY272" s="250" t="s">
        <v>128</v>
      </c>
    </row>
    <row r="273" s="2" customFormat="1" ht="16.5" customHeight="1">
      <c r="A273" s="40"/>
      <c r="B273" s="41"/>
      <c r="C273" s="206" t="s">
        <v>425</v>
      </c>
      <c r="D273" s="206" t="s">
        <v>131</v>
      </c>
      <c r="E273" s="207" t="s">
        <v>1811</v>
      </c>
      <c r="F273" s="208" t="s">
        <v>1812</v>
      </c>
      <c r="G273" s="209" t="s">
        <v>166</v>
      </c>
      <c r="H273" s="210">
        <v>2</v>
      </c>
      <c r="I273" s="211"/>
      <c r="J273" s="212">
        <f>ROUND(I273*H273,2)</f>
        <v>0</v>
      </c>
      <c r="K273" s="208" t="s">
        <v>195</v>
      </c>
      <c r="L273" s="46"/>
      <c r="M273" s="213" t="s">
        <v>19</v>
      </c>
      <c r="N273" s="214" t="s">
        <v>40</v>
      </c>
      <c r="O273" s="86"/>
      <c r="P273" s="215">
        <f>O273*H273</f>
        <v>0</v>
      </c>
      <c r="Q273" s="215">
        <v>0.00296</v>
      </c>
      <c r="R273" s="215">
        <f>Q273*H273</f>
        <v>0.0059199999999999999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145</v>
      </c>
      <c r="AT273" s="217" t="s">
        <v>131</v>
      </c>
      <c r="AU273" s="217" t="s">
        <v>79</v>
      </c>
      <c r="AY273" s="19" t="s">
        <v>128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77</v>
      </c>
      <c r="BK273" s="218">
        <f>ROUND(I273*H273,2)</f>
        <v>0</v>
      </c>
      <c r="BL273" s="19" t="s">
        <v>145</v>
      </c>
      <c r="BM273" s="217" t="s">
        <v>1813</v>
      </c>
    </row>
    <row r="274" s="2" customFormat="1">
      <c r="A274" s="40"/>
      <c r="B274" s="41"/>
      <c r="C274" s="42"/>
      <c r="D274" s="228" t="s">
        <v>197</v>
      </c>
      <c r="E274" s="42"/>
      <c r="F274" s="229" t="s">
        <v>1814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197</v>
      </c>
      <c r="AU274" s="19" t="s">
        <v>79</v>
      </c>
    </row>
    <row r="275" s="13" customFormat="1">
      <c r="A275" s="13"/>
      <c r="B275" s="230"/>
      <c r="C275" s="231"/>
      <c r="D275" s="219" t="s">
        <v>224</v>
      </c>
      <c r="E275" s="232" t="s">
        <v>19</v>
      </c>
      <c r="F275" s="233" t="s">
        <v>1721</v>
      </c>
      <c r="G275" s="231"/>
      <c r="H275" s="232" t="s">
        <v>19</v>
      </c>
      <c r="I275" s="234"/>
      <c r="J275" s="231"/>
      <c r="K275" s="231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224</v>
      </c>
      <c r="AU275" s="239" t="s">
        <v>79</v>
      </c>
      <c r="AV275" s="13" t="s">
        <v>77</v>
      </c>
      <c r="AW275" s="13" t="s">
        <v>31</v>
      </c>
      <c r="AX275" s="13" t="s">
        <v>69</v>
      </c>
      <c r="AY275" s="239" t="s">
        <v>128</v>
      </c>
    </row>
    <row r="276" s="14" customFormat="1">
      <c r="A276" s="14"/>
      <c r="B276" s="240"/>
      <c r="C276" s="241"/>
      <c r="D276" s="219" t="s">
        <v>224</v>
      </c>
      <c r="E276" s="242" t="s">
        <v>19</v>
      </c>
      <c r="F276" s="243" t="s">
        <v>1317</v>
      </c>
      <c r="G276" s="241"/>
      <c r="H276" s="244">
        <v>2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224</v>
      </c>
      <c r="AU276" s="250" t="s">
        <v>79</v>
      </c>
      <c r="AV276" s="14" t="s">
        <v>79</v>
      </c>
      <c r="AW276" s="14" t="s">
        <v>31</v>
      </c>
      <c r="AX276" s="14" t="s">
        <v>77</v>
      </c>
      <c r="AY276" s="250" t="s">
        <v>128</v>
      </c>
    </row>
    <row r="277" s="2" customFormat="1" ht="16.5" customHeight="1">
      <c r="A277" s="40"/>
      <c r="B277" s="41"/>
      <c r="C277" s="251" t="s">
        <v>429</v>
      </c>
      <c r="D277" s="251" t="s">
        <v>310</v>
      </c>
      <c r="E277" s="252" t="s">
        <v>1815</v>
      </c>
      <c r="F277" s="253" t="s">
        <v>1816</v>
      </c>
      <c r="G277" s="254" t="s">
        <v>166</v>
      </c>
      <c r="H277" s="255">
        <v>1</v>
      </c>
      <c r="I277" s="256"/>
      <c r="J277" s="257">
        <f>ROUND(I277*H277,2)</f>
        <v>0</v>
      </c>
      <c r="K277" s="253" t="s">
        <v>195</v>
      </c>
      <c r="L277" s="258"/>
      <c r="M277" s="259" t="s">
        <v>19</v>
      </c>
      <c r="N277" s="260" t="s">
        <v>40</v>
      </c>
      <c r="O277" s="86"/>
      <c r="P277" s="215">
        <f>O277*H277</f>
        <v>0</v>
      </c>
      <c r="Q277" s="215">
        <v>0.016</v>
      </c>
      <c r="R277" s="215">
        <f>Q277*H277</f>
        <v>0.016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163</v>
      </c>
      <c r="AT277" s="217" t="s">
        <v>310</v>
      </c>
      <c r="AU277" s="217" t="s">
        <v>79</v>
      </c>
      <c r="AY277" s="19" t="s">
        <v>128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77</v>
      </c>
      <c r="BK277" s="218">
        <f>ROUND(I277*H277,2)</f>
        <v>0</v>
      </c>
      <c r="BL277" s="19" t="s">
        <v>145</v>
      </c>
      <c r="BM277" s="217" t="s">
        <v>1817</v>
      </c>
    </row>
    <row r="278" s="14" customFormat="1">
      <c r="A278" s="14"/>
      <c r="B278" s="240"/>
      <c r="C278" s="241"/>
      <c r="D278" s="219" t="s">
        <v>224</v>
      </c>
      <c r="E278" s="242" t="s">
        <v>19</v>
      </c>
      <c r="F278" s="243" t="s">
        <v>1511</v>
      </c>
      <c r="G278" s="241"/>
      <c r="H278" s="244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224</v>
      </c>
      <c r="AU278" s="250" t="s">
        <v>79</v>
      </c>
      <c r="AV278" s="14" t="s">
        <v>79</v>
      </c>
      <c r="AW278" s="14" t="s">
        <v>31</v>
      </c>
      <c r="AX278" s="14" t="s">
        <v>77</v>
      </c>
      <c r="AY278" s="250" t="s">
        <v>128</v>
      </c>
    </row>
    <row r="279" s="2" customFormat="1" ht="16.5" customHeight="1">
      <c r="A279" s="40"/>
      <c r="B279" s="41"/>
      <c r="C279" s="251" t="s">
        <v>434</v>
      </c>
      <c r="D279" s="251" t="s">
        <v>310</v>
      </c>
      <c r="E279" s="252" t="s">
        <v>1818</v>
      </c>
      <c r="F279" s="253" t="s">
        <v>1819</v>
      </c>
      <c r="G279" s="254" t="s">
        <v>166</v>
      </c>
      <c r="H279" s="255">
        <v>1</v>
      </c>
      <c r="I279" s="256"/>
      <c r="J279" s="257">
        <f>ROUND(I279*H279,2)</f>
        <v>0</v>
      </c>
      <c r="K279" s="253" t="s">
        <v>195</v>
      </c>
      <c r="L279" s="258"/>
      <c r="M279" s="259" t="s">
        <v>19</v>
      </c>
      <c r="N279" s="260" t="s">
        <v>40</v>
      </c>
      <c r="O279" s="86"/>
      <c r="P279" s="215">
        <f>O279*H279</f>
        <v>0</v>
      </c>
      <c r="Q279" s="215">
        <v>0.015599999999999999</v>
      </c>
      <c r="R279" s="215">
        <f>Q279*H279</f>
        <v>0.015599999999999999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163</v>
      </c>
      <c r="AT279" s="217" t="s">
        <v>310</v>
      </c>
      <c r="AU279" s="217" t="s">
        <v>79</v>
      </c>
      <c r="AY279" s="19" t="s">
        <v>128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77</v>
      </c>
      <c r="BK279" s="218">
        <f>ROUND(I279*H279,2)</f>
        <v>0</v>
      </c>
      <c r="BL279" s="19" t="s">
        <v>145</v>
      </c>
      <c r="BM279" s="217" t="s">
        <v>1820</v>
      </c>
    </row>
    <row r="280" s="14" customFormat="1">
      <c r="A280" s="14"/>
      <c r="B280" s="240"/>
      <c r="C280" s="241"/>
      <c r="D280" s="219" t="s">
        <v>224</v>
      </c>
      <c r="E280" s="242" t="s">
        <v>19</v>
      </c>
      <c r="F280" s="243" t="s">
        <v>1511</v>
      </c>
      <c r="G280" s="241"/>
      <c r="H280" s="244">
        <v>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224</v>
      </c>
      <c r="AU280" s="250" t="s">
        <v>79</v>
      </c>
      <c r="AV280" s="14" t="s">
        <v>79</v>
      </c>
      <c r="AW280" s="14" t="s">
        <v>31</v>
      </c>
      <c r="AX280" s="14" t="s">
        <v>77</v>
      </c>
      <c r="AY280" s="250" t="s">
        <v>128</v>
      </c>
    </row>
    <row r="281" s="2" customFormat="1" ht="16.5" customHeight="1">
      <c r="A281" s="40"/>
      <c r="B281" s="41"/>
      <c r="C281" s="206" t="s">
        <v>438</v>
      </c>
      <c r="D281" s="206" t="s">
        <v>131</v>
      </c>
      <c r="E281" s="207" t="s">
        <v>1821</v>
      </c>
      <c r="F281" s="208" t="s">
        <v>1822</v>
      </c>
      <c r="G281" s="209" t="s">
        <v>166</v>
      </c>
      <c r="H281" s="210">
        <v>2</v>
      </c>
      <c r="I281" s="211"/>
      <c r="J281" s="212">
        <f>ROUND(I281*H281,2)</f>
        <v>0</v>
      </c>
      <c r="K281" s="208" t="s">
        <v>195</v>
      </c>
      <c r="L281" s="46"/>
      <c r="M281" s="213" t="s">
        <v>19</v>
      </c>
      <c r="N281" s="214" t="s">
        <v>40</v>
      </c>
      <c r="O281" s="86"/>
      <c r="P281" s="215">
        <f>O281*H281</f>
        <v>0</v>
      </c>
      <c r="Q281" s="215">
        <v>0.0038</v>
      </c>
      <c r="R281" s="215">
        <f>Q281*H281</f>
        <v>0.0076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145</v>
      </c>
      <c r="AT281" s="217" t="s">
        <v>131</v>
      </c>
      <c r="AU281" s="217" t="s">
        <v>79</v>
      </c>
      <c r="AY281" s="19" t="s">
        <v>128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77</v>
      </c>
      <c r="BK281" s="218">
        <f>ROUND(I281*H281,2)</f>
        <v>0</v>
      </c>
      <c r="BL281" s="19" t="s">
        <v>145</v>
      </c>
      <c r="BM281" s="217" t="s">
        <v>1823</v>
      </c>
    </row>
    <row r="282" s="2" customFormat="1">
      <c r="A282" s="40"/>
      <c r="B282" s="41"/>
      <c r="C282" s="42"/>
      <c r="D282" s="228" t="s">
        <v>197</v>
      </c>
      <c r="E282" s="42"/>
      <c r="F282" s="229" t="s">
        <v>1824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197</v>
      </c>
      <c r="AU282" s="19" t="s">
        <v>79</v>
      </c>
    </row>
    <row r="283" s="13" customFormat="1">
      <c r="A283" s="13"/>
      <c r="B283" s="230"/>
      <c r="C283" s="231"/>
      <c r="D283" s="219" t="s">
        <v>224</v>
      </c>
      <c r="E283" s="232" t="s">
        <v>19</v>
      </c>
      <c r="F283" s="233" t="s">
        <v>1721</v>
      </c>
      <c r="G283" s="231"/>
      <c r="H283" s="232" t="s">
        <v>19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224</v>
      </c>
      <c r="AU283" s="239" t="s">
        <v>79</v>
      </c>
      <c r="AV283" s="13" t="s">
        <v>77</v>
      </c>
      <c r="AW283" s="13" t="s">
        <v>31</v>
      </c>
      <c r="AX283" s="13" t="s">
        <v>69</v>
      </c>
      <c r="AY283" s="239" t="s">
        <v>128</v>
      </c>
    </row>
    <row r="284" s="14" customFormat="1">
      <c r="A284" s="14"/>
      <c r="B284" s="240"/>
      <c r="C284" s="241"/>
      <c r="D284" s="219" t="s">
        <v>224</v>
      </c>
      <c r="E284" s="242" t="s">
        <v>19</v>
      </c>
      <c r="F284" s="243" t="s">
        <v>1317</v>
      </c>
      <c r="G284" s="241"/>
      <c r="H284" s="244">
        <v>2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224</v>
      </c>
      <c r="AU284" s="250" t="s">
        <v>79</v>
      </c>
      <c r="AV284" s="14" t="s">
        <v>79</v>
      </c>
      <c r="AW284" s="14" t="s">
        <v>31</v>
      </c>
      <c r="AX284" s="14" t="s">
        <v>77</v>
      </c>
      <c r="AY284" s="250" t="s">
        <v>128</v>
      </c>
    </row>
    <row r="285" s="2" customFormat="1" ht="16.5" customHeight="1">
      <c r="A285" s="40"/>
      <c r="B285" s="41"/>
      <c r="C285" s="251" t="s">
        <v>442</v>
      </c>
      <c r="D285" s="251" t="s">
        <v>310</v>
      </c>
      <c r="E285" s="252" t="s">
        <v>1825</v>
      </c>
      <c r="F285" s="253" t="s">
        <v>1826</v>
      </c>
      <c r="G285" s="254" t="s">
        <v>166</v>
      </c>
      <c r="H285" s="255">
        <v>2</v>
      </c>
      <c r="I285" s="256"/>
      <c r="J285" s="257">
        <f>ROUND(I285*H285,2)</f>
        <v>0</v>
      </c>
      <c r="K285" s="253" t="s">
        <v>195</v>
      </c>
      <c r="L285" s="258"/>
      <c r="M285" s="259" t="s">
        <v>19</v>
      </c>
      <c r="N285" s="260" t="s">
        <v>40</v>
      </c>
      <c r="O285" s="86"/>
      <c r="P285" s="215">
        <f>O285*H285</f>
        <v>0</v>
      </c>
      <c r="Q285" s="215">
        <v>0.028400000000000002</v>
      </c>
      <c r="R285" s="215">
        <f>Q285*H285</f>
        <v>0.056800000000000003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163</v>
      </c>
      <c r="AT285" s="217" t="s">
        <v>310</v>
      </c>
      <c r="AU285" s="217" t="s">
        <v>79</v>
      </c>
      <c r="AY285" s="19" t="s">
        <v>128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77</v>
      </c>
      <c r="BK285" s="218">
        <f>ROUND(I285*H285,2)</f>
        <v>0</v>
      </c>
      <c r="BL285" s="19" t="s">
        <v>145</v>
      </c>
      <c r="BM285" s="217" t="s">
        <v>1827</v>
      </c>
    </row>
    <row r="286" s="14" customFormat="1">
      <c r="A286" s="14"/>
      <c r="B286" s="240"/>
      <c r="C286" s="241"/>
      <c r="D286" s="219" t="s">
        <v>224</v>
      </c>
      <c r="E286" s="242" t="s">
        <v>19</v>
      </c>
      <c r="F286" s="243" t="s">
        <v>1317</v>
      </c>
      <c r="G286" s="241"/>
      <c r="H286" s="244">
        <v>2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224</v>
      </c>
      <c r="AU286" s="250" t="s">
        <v>79</v>
      </c>
      <c r="AV286" s="14" t="s">
        <v>79</v>
      </c>
      <c r="AW286" s="14" t="s">
        <v>31</v>
      </c>
      <c r="AX286" s="14" t="s">
        <v>77</v>
      </c>
      <c r="AY286" s="250" t="s">
        <v>128</v>
      </c>
    </row>
    <row r="287" s="2" customFormat="1" ht="24.15" customHeight="1">
      <c r="A287" s="40"/>
      <c r="B287" s="41"/>
      <c r="C287" s="206" t="s">
        <v>446</v>
      </c>
      <c r="D287" s="206" t="s">
        <v>131</v>
      </c>
      <c r="E287" s="207" t="s">
        <v>1828</v>
      </c>
      <c r="F287" s="208" t="s">
        <v>1829</v>
      </c>
      <c r="G287" s="209" t="s">
        <v>166</v>
      </c>
      <c r="H287" s="210">
        <v>4</v>
      </c>
      <c r="I287" s="211"/>
      <c r="J287" s="212">
        <f>ROUND(I287*H287,2)</f>
        <v>0</v>
      </c>
      <c r="K287" s="208" t="s">
        <v>195</v>
      </c>
      <c r="L287" s="46"/>
      <c r="M287" s="213" t="s">
        <v>19</v>
      </c>
      <c r="N287" s="214" t="s">
        <v>40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145</v>
      </c>
      <c r="AT287" s="217" t="s">
        <v>131</v>
      </c>
      <c r="AU287" s="217" t="s">
        <v>79</v>
      </c>
      <c r="AY287" s="19" t="s">
        <v>128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77</v>
      </c>
      <c r="BK287" s="218">
        <f>ROUND(I287*H287,2)</f>
        <v>0</v>
      </c>
      <c r="BL287" s="19" t="s">
        <v>145</v>
      </c>
      <c r="BM287" s="217" t="s">
        <v>1830</v>
      </c>
    </row>
    <row r="288" s="2" customFormat="1">
      <c r="A288" s="40"/>
      <c r="B288" s="41"/>
      <c r="C288" s="42"/>
      <c r="D288" s="228" t="s">
        <v>197</v>
      </c>
      <c r="E288" s="42"/>
      <c r="F288" s="229" t="s">
        <v>1831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197</v>
      </c>
      <c r="AU288" s="19" t="s">
        <v>79</v>
      </c>
    </row>
    <row r="289" s="14" customFormat="1">
      <c r="A289" s="14"/>
      <c r="B289" s="240"/>
      <c r="C289" s="241"/>
      <c r="D289" s="219" t="s">
        <v>224</v>
      </c>
      <c r="E289" s="242" t="s">
        <v>19</v>
      </c>
      <c r="F289" s="243" t="s">
        <v>145</v>
      </c>
      <c r="G289" s="241"/>
      <c r="H289" s="244">
        <v>4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224</v>
      </c>
      <c r="AU289" s="250" t="s">
        <v>79</v>
      </c>
      <c r="AV289" s="14" t="s">
        <v>79</v>
      </c>
      <c r="AW289" s="14" t="s">
        <v>31</v>
      </c>
      <c r="AX289" s="14" t="s">
        <v>77</v>
      </c>
      <c r="AY289" s="250" t="s">
        <v>128</v>
      </c>
    </row>
    <row r="290" s="2" customFormat="1" ht="24.15" customHeight="1">
      <c r="A290" s="40"/>
      <c r="B290" s="41"/>
      <c r="C290" s="251" t="s">
        <v>450</v>
      </c>
      <c r="D290" s="251" t="s">
        <v>310</v>
      </c>
      <c r="E290" s="252" t="s">
        <v>1832</v>
      </c>
      <c r="F290" s="253" t="s">
        <v>1833</v>
      </c>
      <c r="G290" s="254" t="s">
        <v>166</v>
      </c>
      <c r="H290" s="255">
        <v>2</v>
      </c>
      <c r="I290" s="256"/>
      <c r="J290" s="257">
        <f>ROUND(I290*H290,2)</f>
        <v>0</v>
      </c>
      <c r="K290" s="253" t="s">
        <v>19</v>
      </c>
      <c r="L290" s="258"/>
      <c r="M290" s="259" t="s">
        <v>19</v>
      </c>
      <c r="N290" s="260" t="s">
        <v>40</v>
      </c>
      <c r="O290" s="86"/>
      <c r="P290" s="215">
        <f>O290*H290</f>
        <v>0</v>
      </c>
      <c r="Q290" s="215">
        <v>0.095399999999999999</v>
      </c>
      <c r="R290" s="215">
        <f>Q290*H290</f>
        <v>0.1908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163</v>
      </c>
      <c r="AT290" s="217" t="s">
        <v>310</v>
      </c>
      <c r="AU290" s="217" t="s">
        <v>79</v>
      </c>
      <c r="AY290" s="19" t="s">
        <v>128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77</v>
      </c>
      <c r="BK290" s="218">
        <f>ROUND(I290*H290,2)</f>
        <v>0</v>
      </c>
      <c r="BL290" s="19" t="s">
        <v>145</v>
      </c>
      <c r="BM290" s="217" t="s">
        <v>1834</v>
      </c>
    </row>
    <row r="291" s="14" customFormat="1">
      <c r="A291" s="14"/>
      <c r="B291" s="240"/>
      <c r="C291" s="241"/>
      <c r="D291" s="219" t="s">
        <v>224</v>
      </c>
      <c r="E291" s="242" t="s">
        <v>19</v>
      </c>
      <c r="F291" s="243" t="s">
        <v>1317</v>
      </c>
      <c r="G291" s="241"/>
      <c r="H291" s="244">
        <v>2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224</v>
      </c>
      <c r="AU291" s="250" t="s">
        <v>79</v>
      </c>
      <c r="AV291" s="14" t="s">
        <v>79</v>
      </c>
      <c r="AW291" s="14" t="s">
        <v>31</v>
      </c>
      <c r="AX291" s="14" t="s">
        <v>77</v>
      </c>
      <c r="AY291" s="250" t="s">
        <v>128</v>
      </c>
    </row>
    <row r="292" s="2" customFormat="1" ht="24.15" customHeight="1">
      <c r="A292" s="40"/>
      <c r="B292" s="41"/>
      <c r="C292" s="251" t="s">
        <v>455</v>
      </c>
      <c r="D292" s="251" t="s">
        <v>310</v>
      </c>
      <c r="E292" s="252" t="s">
        <v>1835</v>
      </c>
      <c r="F292" s="253" t="s">
        <v>1836</v>
      </c>
      <c r="G292" s="254" t="s">
        <v>166</v>
      </c>
      <c r="H292" s="255">
        <v>2</v>
      </c>
      <c r="I292" s="256"/>
      <c r="J292" s="257">
        <f>ROUND(I292*H292,2)</f>
        <v>0</v>
      </c>
      <c r="K292" s="253" t="s">
        <v>19</v>
      </c>
      <c r="L292" s="258"/>
      <c r="M292" s="259" t="s">
        <v>19</v>
      </c>
      <c r="N292" s="260" t="s">
        <v>40</v>
      </c>
      <c r="O292" s="86"/>
      <c r="P292" s="215">
        <f>O292*H292</f>
        <v>0</v>
      </c>
      <c r="Q292" s="215">
        <v>0.077799999999999994</v>
      </c>
      <c r="R292" s="215">
        <f>Q292*H292</f>
        <v>0.15559999999999999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163</v>
      </c>
      <c r="AT292" s="217" t="s">
        <v>310</v>
      </c>
      <c r="AU292" s="217" t="s">
        <v>79</v>
      </c>
      <c r="AY292" s="19" t="s">
        <v>128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77</v>
      </c>
      <c r="BK292" s="218">
        <f>ROUND(I292*H292,2)</f>
        <v>0</v>
      </c>
      <c r="BL292" s="19" t="s">
        <v>145</v>
      </c>
      <c r="BM292" s="217" t="s">
        <v>1837</v>
      </c>
    </row>
    <row r="293" s="14" customFormat="1">
      <c r="A293" s="14"/>
      <c r="B293" s="240"/>
      <c r="C293" s="241"/>
      <c r="D293" s="219" t="s">
        <v>224</v>
      </c>
      <c r="E293" s="242" t="s">
        <v>19</v>
      </c>
      <c r="F293" s="243" t="s">
        <v>1317</v>
      </c>
      <c r="G293" s="241"/>
      <c r="H293" s="244">
        <v>2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224</v>
      </c>
      <c r="AU293" s="250" t="s">
        <v>79</v>
      </c>
      <c r="AV293" s="14" t="s">
        <v>79</v>
      </c>
      <c r="AW293" s="14" t="s">
        <v>31</v>
      </c>
      <c r="AX293" s="14" t="s">
        <v>77</v>
      </c>
      <c r="AY293" s="250" t="s">
        <v>128</v>
      </c>
    </row>
    <row r="294" s="2" customFormat="1" ht="24.15" customHeight="1">
      <c r="A294" s="40"/>
      <c r="B294" s="41"/>
      <c r="C294" s="206" t="s">
        <v>459</v>
      </c>
      <c r="D294" s="206" t="s">
        <v>131</v>
      </c>
      <c r="E294" s="207" t="s">
        <v>1838</v>
      </c>
      <c r="F294" s="208" t="s">
        <v>1839</v>
      </c>
      <c r="G294" s="209" t="s">
        <v>166</v>
      </c>
      <c r="H294" s="210">
        <v>16</v>
      </c>
      <c r="I294" s="211"/>
      <c r="J294" s="212">
        <f>ROUND(I294*H294,2)</f>
        <v>0</v>
      </c>
      <c r="K294" s="208" t="s">
        <v>195</v>
      </c>
      <c r="L294" s="46"/>
      <c r="M294" s="213" t="s">
        <v>19</v>
      </c>
      <c r="N294" s="214" t="s">
        <v>40</v>
      </c>
      <c r="O294" s="86"/>
      <c r="P294" s="215">
        <f>O294*H294</f>
        <v>0</v>
      </c>
      <c r="Q294" s="215">
        <v>0.012919999999999999</v>
      </c>
      <c r="R294" s="215">
        <f>Q294*H294</f>
        <v>0.20671999999999999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145</v>
      </c>
      <c r="AT294" s="217" t="s">
        <v>131</v>
      </c>
      <c r="AU294" s="217" t="s">
        <v>79</v>
      </c>
      <c r="AY294" s="19" t="s">
        <v>128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77</v>
      </c>
      <c r="BK294" s="218">
        <f>ROUND(I294*H294,2)</f>
        <v>0</v>
      </c>
      <c r="BL294" s="19" t="s">
        <v>145</v>
      </c>
      <c r="BM294" s="217" t="s">
        <v>1840</v>
      </c>
    </row>
    <row r="295" s="2" customFormat="1">
      <c r="A295" s="40"/>
      <c r="B295" s="41"/>
      <c r="C295" s="42"/>
      <c r="D295" s="228" t="s">
        <v>197</v>
      </c>
      <c r="E295" s="42"/>
      <c r="F295" s="229" t="s">
        <v>1841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197</v>
      </c>
      <c r="AU295" s="19" t="s">
        <v>79</v>
      </c>
    </row>
    <row r="296" s="14" customFormat="1">
      <c r="A296" s="14"/>
      <c r="B296" s="240"/>
      <c r="C296" s="241"/>
      <c r="D296" s="219" t="s">
        <v>224</v>
      </c>
      <c r="E296" s="242" t="s">
        <v>19</v>
      </c>
      <c r="F296" s="243" t="s">
        <v>1730</v>
      </c>
      <c r="G296" s="241"/>
      <c r="H296" s="244">
        <v>16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224</v>
      </c>
      <c r="AU296" s="250" t="s">
        <v>79</v>
      </c>
      <c r="AV296" s="14" t="s">
        <v>79</v>
      </c>
      <c r="AW296" s="14" t="s">
        <v>31</v>
      </c>
      <c r="AX296" s="14" t="s">
        <v>77</v>
      </c>
      <c r="AY296" s="250" t="s">
        <v>128</v>
      </c>
    </row>
    <row r="297" s="2" customFormat="1" ht="16.5" customHeight="1">
      <c r="A297" s="40"/>
      <c r="B297" s="41"/>
      <c r="C297" s="251" t="s">
        <v>464</v>
      </c>
      <c r="D297" s="251" t="s">
        <v>310</v>
      </c>
      <c r="E297" s="252" t="s">
        <v>1842</v>
      </c>
      <c r="F297" s="253" t="s">
        <v>1843</v>
      </c>
      <c r="G297" s="254" t="s">
        <v>166</v>
      </c>
      <c r="H297" s="255">
        <v>7</v>
      </c>
      <c r="I297" s="256"/>
      <c r="J297" s="257">
        <f>ROUND(I297*H297,2)</f>
        <v>0</v>
      </c>
      <c r="K297" s="253" t="s">
        <v>195</v>
      </c>
      <c r="L297" s="258"/>
      <c r="M297" s="259" t="s">
        <v>19</v>
      </c>
      <c r="N297" s="260" t="s">
        <v>40</v>
      </c>
      <c r="O297" s="86"/>
      <c r="P297" s="215">
        <f>O297*H297</f>
        <v>0</v>
      </c>
      <c r="Q297" s="215">
        <v>0.063600000000000004</v>
      </c>
      <c r="R297" s="215">
        <f>Q297*H297</f>
        <v>0.44520000000000004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163</v>
      </c>
      <c r="AT297" s="217" t="s">
        <v>310</v>
      </c>
      <c r="AU297" s="217" t="s">
        <v>79</v>
      </c>
      <c r="AY297" s="19" t="s">
        <v>128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77</v>
      </c>
      <c r="BK297" s="218">
        <f>ROUND(I297*H297,2)</f>
        <v>0</v>
      </c>
      <c r="BL297" s="19" t="s">
        <v>145</v>
      </c>
      <c r="BM297" s="217" t="s">
        <v>1844</v>
      </c>
    </row>
    <row r="298" s="14" customFormat="1">
      <c r="A298" s="14"/>
      <c r="B298" s="240"/>
      <c r="C298" s="241"/>
      <c r="D298" s="219" t="s">
        <v>224</v>
      </c>
      <c r="E298" s="242" t="s">
        <v>19</v>
      </c>
      <c r="F298" s="243" t="s">
        <v>1845</v>
      </c>
      <c r="G298" s="241"/>
      <c r="H298" s="244">
        <v>7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224</v>
      </c>
      <c r="AU298" s="250" t="s">
        <v>79</v>
      </c>
      <c r="AV298" s="14" t="s">
        <v>79</v>
      </c>
      <c r="AW298" s="14" t="s">
        <v>31</v>
      </c>
      <c r="AX298" s="14" t="s">
        <v>77</v>
      </c>
      <c r="AY298" s="250" t="s">
        <v>128</v>
      </c>
    </row>
    <row r="299" s="2" customFormat="1" ht="16.5" customHeight="1">
      <c r="A299" s="40"/>
      <c r="B299" s="41"/>
      <c r="C299" s="251" t="s">
        <v>474</v>
      </c>
      <c r="D299" s="251" t="s">
        <v>310</v>
      </c>
      <c r="E299" s="252" t="s">
        <v>1846</v>
      </c>
      <c r="F299" s="253" t="s">
        <v>1847</v>
      </c>
      <c r="G299" s="254" t="s">
        <v>166</v>
      </c>
      <c r="H299" s="255">
        <v>5</v>
      </c>
      <c r="I299" s="256"/>
      <c r="J299" s="257">
        <f>ROUND(I299*H299,2)</f>
        <v>0</v>
      </c>
      <c r="K299" s="253" t="s">
        <v>195</v>
      </c>
      <c r="L299" s="258"/>
      <c r="M299" s="259" t="s">
        <v>19</v>
      </c>
      <c r="N299" s="260" t="s">
        <v>40</v>
      </c>
      <c r="O299" s="86"/>
      <c r="P299" s="215">
        <f>O299*H299</f>
        <v>0</v>
      </c>
      <c r="Q299" s="215">
        <v>0.064299999999999996</v>
      </c>
      <c r="R299" s="215">
        <f>Q299*H299</f>
        <v>0.32150000000000001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163</v>
      </c>
      <c r="AT299" s="217" t="s">
        <v>310</v>
      </c>
      <c r="AU299" s="217" t="s">
        <v>79</v>
      </c>
      <c r="AY299" s="19" t="s">
        <v>128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77</v>
      </c>
      <c r="BK299" s="218">
        <f>ROUND(I299*H299,2)</f>
        <v>0</v>
      </c>
      <c r="BL299" s="19" t="s">
        <v>145</v>
      </c>
      <c r="BM299" s="217" t="s">
        <v>1848</v>
      </c>
    </row>
    <row r="300" s="14" customFormat="1">
      <c r="A300" s="14"/>
      <c r="B300" s="240"/>
      <c r="C300" s="241"/>
      <c r="D300" s="219" t="s">
        <v>224</v>
      </c>
      <c r="E300" s="242" t="s">
        <v>19</v>
      </c>
      <c r="F300" s="243" t="s">
        <v>1551</v>
      </c>
      <c r="G300" s="241"/>
      <c r="H300" s="244">
        <v>5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224</v>
      </c>
      <c r="AU300" s="250" t="s">
        <v>79</v>
      </c>
      <c r="AV300" s="14" t="s">
        <v>79</v>
      </c>
      <c r="AW300" s="14" t="s">
        <v>31</v>
      </c>
      <c r="AX300" s="14" t="s">
        <v>77</v>
      </c>
      <c r="AY300" s="250" t="s">
        <v>128</v>
      </c>
    </row>
    <row r="301" s="2" customFormat="1" ht="24.15" customHeight="1">
      <c r="A301" s="40"/>
      <c r="B301" s="41"/>
      <c r="C301" s="251" t="s">
        <v>478</v>
      </c>
      <c r="D301" s="251" t="s">
        <v>310</v>
      </c>
      <c r="E301" s="252" t="s">
        <v>1849</v>
      </c>
      <c r="F301" s="253" t="s">
        <v>1850</v>
      </c>
      <c r="G301" s="254" t="s">
        <v>166</v>
      </c>
      <c r="H301" s="255">
        <v>4</v>
      </c>
      <c r="I301" s="256"/>
      <c r="J301" s="257">
        <f>ROUND(I301*H301,2)</f>
        <v>0</v>
      </c>
      <c r="K301" s="253" t="s">
        <v>19</v>
      </c>
      <c r="L301" s="258"/>
      <c r="M301" s="259" t="s">
        <v>19</v>
      </c>
      <c r="N301" s="260" t="s">
        <v>40</v>
      </c>
      <c r="O301" s="86"/>
      <c r="P301" s="215">
        <f>O301*H301</f>
        <v>0</v>
      </c>
      <c r="Q301" s="215">
        <v>0.062</v>
      </c>
      <c r="R301" s="215">
        <f>Q301*H301</f>
        <v>0.248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163</v>
      </c>
      <c r="AT301" s="217" t="s">
        <v>310</v>
      </c>
      <c r="AU301" s="217" t="s">
        <v>79</v>
      </c>
      <c r="AY301" s="19" t="s">
        <v>128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77</v>
      </c>
      <c r="BK301" s="218">
        <f>ROUND(I301*H301,2)</f>
        <v>0</v>
      </c>
      <c r="BL301" s="19" t="s">
        <v>145</v>
      </c>
      <c r="BM301" s="217" t="s">
        <v>1851</v>
      </c>
    </row>
    <row r="302" s="14" customFormat="1">
      <c r="A302" s="14"/>
      <c r="B302" s="240"/>
      <c r="C302" s="241"/>
      <c r="D302" s="219" t="s">
        <v>224</v>
      </c>
      <c r="E302" s="242" t="s">
        <v>19</v>
      </c>
      <c r="F302" s="243" t="s">
        <v>1326</v>
      </c>
      <c r="G302" s="241"/>
      <c r="H302" s="244">
        <v>4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224</v>
      </c>
      <c r="AU302" s="250" t="s">
        <v>79</v>
      </c>
      <c r="AV302" s="14" t="s">
        <v>79</v>
      </c>
      <c r="AW302" s="14" t="s">
        <v>31</v>
      </c>
      <c r="AX302" s="14" t="s">
        <v>77</v>
      </c>
      <c r="AY302" s="250" t="s">
        <v>128</v>
      </c>
    </row>
    <row r="303" s="2" customFormat="1" ht="24.15" customHeight="1">
      <c r="A303" s="40"/>
      <c r="B303" s="41"/>
      <c r="C303" s="206" t="s">
        <v>482</v>
      </c>
      <c r="D303" s="206" t="s">
        <v>131</v>
      </c>
      <c r="E303" s="207" t="s">
        <v>1852</v>
      </c>
      <c r="F303" s="208" t="s">
        <v>1853</v>
      </c>
      <c r="G303" s="209" t="s">
        <v>166</v>
      </c>
      <c r="H303" s="210">
        <v>8</v>
      </c>
      <c r="I303" s="211"/>
      <c r="J303" s="212">
        <f>ROUND(I303*H303,2)</f>
        <v>0</v>
      </c>
      <c r="K303" s="208" t="s">
        <v>195</v>
      </c>
      <c r="L303" s="46"/>
      <c r="M303" s="213" t="s">
        <v>19</v>
      </c>
      <c r="N303" s="214" t="s">
        <v>40</v>
      </c>
      <c r="O303" s="86"/>
      <c r="P303" s="215">
        <f>O303*H303</f>
        <v>0</v>
      </c>
      <c r="Q303" s="215">
        <v>0.01652</v>
      </c>
      <c r="R303" s="215">
        <f>Q303*H303</f>
        <v>0.13216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145</v>
      </c>
      <c r="AT303" s="217" t="s">
        <v>131</v>
      </c>
      <c r="AU303" s="217" t="s">
        <v>79</v>
      </c>
      <c r="AY303" s="19" t="s">
        <v>128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77</v>
      </c>
      <c r="BK303" s="218">
        <f>ROUND(I303*H303,2)</f>
        <v>0</v>
      </c>
      <c r="BL303" s="19" t="s">
        <v>145</v>
      </c>
      <c r="BM303" s="217" t="s">
        <v>1854</v>
      </c>
    </row>
    <row r="304" s="2" customFormat="1">
      <c r="A304" s="40"/>
      <c r="B304" s="41"/>
      <c r="C304" s="42"/>
      <c r="D304" s="228" t="s">
        <v>197</v>
      </c>
      <c r="E304" s="42"/>
      <c r="F304" s="229" t="s">
        <v>1855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197</v>
      </c>
      <c r="AU304" s="19" t="s">
        <v>79</v>
      </c>
    </row>
    <row r="305" s="14" customFormat="1">
      <c r="A305" s="14"/>
      <c r="B305" s="240"/>
      <c r="C305" s="241"/>
      <c r="D305" s="219" t="s">
        <v>224</v>
      </c>
      <c r="E305" s="242" t="s">
        <v>19</v>
      </c>
      <c r="F305" s="243" t="s">
        <v>1741</v>
      </c>
      <c r="G305" s="241"/>
      <c r="H305" s="244">
        <v>8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224</v>
      </c>
      <c r="AU305" s="250" t="s">
        <v>79</v>
      </c>
      <c r="AV305" s="14" t="s">
        <v>79</v>
      </c>
      <c r="AW305" s="14" t="s">
        <v>31</v>
      </c>
      <c r="AX305" s="14" t="s">
        <v>77</v>
      </c>
      <c r="AY305" s="250" t="s">
        <v>128</v>
      </c>
    </row>
    <row r="306" s="2" customFormat="1" ht="16.5" customHeight="1">
      <c r="A306" s="40"/>
      <c r="B306" s="41"/>
      <c r="C306" s="251" t="s">
        <v>486</v>
      </c>
      <c r="D306" s="251" t="s">
        <v>310</v>
      </c>
      <c r="E306" s="252" t="s">
        <v>1856</v>
      </c>
      <c r="F306" s="253" t="s">
        <v>1857</v>
      </c>
      <c r="G306" s="254" t="s">
        <v>166</v>
      </c>
      <c r="H306" s="255">
        <v>1</v>
      </c>
      <c r="I306" s="256"/>
      <c r="J306" s="257">
        <f>ROUND(I306*H306,2)</f>
        <v>0</v>
      </c>
      <c r="K306" s="253" t="s">
        <v>195</v>
      </c>
      <c r="L306" s="258"/>
      <c r="M306" s="259" t="s">
        <v>19</v>
      </c>
      <c r="N306" s="260" t="s">
        <v>40</v>
      </c>
      <c r="O306" s="86"/>
      <c r="P306" s="215">
        <f>O306*H306</f>
        <v>0</v>
      </c>
      <c r="Q306" s="215">
        <v>0.182</v>
      </c>
      <c r="R306" s="215">
        <f>Q306*H306</f>
        <v>0.182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163</v>
      </c>
      <c r="AT306" s="217" t="s">
        <v>310</v>
      </c>
      <c r="AU306" s="217" t="s">
        <v>79</v>
      </c>
      <c r="AY306" s="19" t="s">
        <v>128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77</v>
      </c>
      <c r="BK306" s="218">
        <f>ROUND(I306*H306,2)</f>
        <v>0</v>
      </c>
      <c r="BL306" s="19" t="s">
        <v>145</v>
      </c>
      <c r="BM306" s="217" t="s">
        <v>1858</v>
      </c>
    </row>
    <row r="307" s="14" customFormat="1">
      <c r="A307" s="14"/>
      <c r="B307" s="240"/>
      <c r="C307" s="241"/>
      <c r="D307" s="219" t="s">
        <v>224</v>
      </c>
      <c r="E307" s="242" t="s">
        <v>19</v>
      </c>
      <c r="F307" s="243" t="s">
        <v>1511</v>
      </c>
      <c r="G307" s="241"/>
      <c r="H307" s="244">
        <v>1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224</v>
      </c>
      <c r="AU307" s="250" t="s">
        <v>79</v>
      </c>
      <c r="AV307" s="14" t="s">
        <v>79</v>
      </c>
      <c r="AW307" s="14" t="s">
        <v>31</v>
      </c>
      <c r="AX307" s="14" t="s">
        <v>77</v>
      </c>
      <c r="AY307" s="250" t="s">
        <v>128</v>
      </c>
    </row>
    <row r="308" s="2" customFormat="1" ht="16.5" customHeight="1">
      <c r="A308" s="40"/>
      <c r="B308" s="41"/>
      <c r="C308" s="251" t="s">
        <v>490</v>
      </c>
      <c r="D308" s="251" t="s">
        <v>310</v>
      </c>
      <c r="E308" s="252" t="s">
        <v>1859</v>
      </c>
      <c r="F308" s="253" t="s">
        <v>1860</v>
      </c>
      <c r="G308" s="254" t="s">
        <v>166</v>
      </c>
      <c r="H308" s="255">
        <v>2</v>
      </c>
      <c r="I308" s="256"/>
      <c r="J308" s="257">
        <f>ROUND(I308*H308,2)</f>
        <v>0</v>
      </c>
      <c r="K308" s="253" t="s">
        <v>195</v>
      </c>
      <c r="L308" s="258"/>
      <c r="M308" s="259" t="s">
        <v>19</v>
      </c>
      <c r="N308" s="260" t="s">
        <v>40</v>
      </c>
      <c r="O308" s="86"/>
      <c r="P308" s="215">
        <f>O308*H308</f>
        <v>0</v>
      </c>
      <c r="Q308" s="215">
        <v>0.16500000000000001</v>
      </c>
      <c r="R308" s="215">
        <f>Q308*H308</f>
        <v>0.33000000000000002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163</v>
      </c>
      <c r="AT308" s="217" t="s">
        <v>310</v>
      </c>
      <c r="AU308" s="217" t="s">
        <v>79</v>
      </c>
      <c r="AY308" s="19" t="s">
        <v>128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77</v>
      </c>
      <c r="BK308" s="218">
        <f>ROUND(I308*H308,2)</f>
        <v>0</v>
      </c>
      <c r="BL308" s="19" t="s">
        <v>145</v>
      </c>
      <c r="BM308" s="217" t="s">
        <v>1861</v>
      </c>
    </row>
    <row r="309" s="14" customFormat="1">
      <c r="A309" s="14"/>
      <c r="B309" s="240"/>
      <c r="C309" s="241"/>
      <c r="D309" s="219" t="s">
        <v>224</v>
      </c>
      <c r="E309" s="242" t="s">
        <v>19</v>
      </c>
      <c r="F309" s="243" t="s">
        <v>1317</v>
      </c>
      <c r="G309" s="241"/>
      <c r="H309" s="244">
        <v>2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224</v>
      </c>
      <c r="AU309" s="250" t="s">
        <v>79</v>
      </c>
      <c r="AV309" s="14" t="s">
        <v>79</v>
      </c>
      <c r="AW309" s="14" t="s">
        <v>31</v>
      </c>
      <c r="AX309" s="14" t="s">
        <v>77</v>
      </c>
      <c r="AY309" s="250" t="s">
        <v>128</v>
      </c>
    </row>
    <row r="310" s="2" customFormat="1" ht="16.5" customHeight="1">
      <c r="A310" s="40"/>
      <c r="B310" s="41"/>
      <c r="C310" s="251" t="s">
        <v>495</v>
      </c>
      <c r="D310" s="251" t="s">
        <v>310</v>
      </c>
      <c r="E310" s="252" t="s">
        <v>1862</v>
      </c>
      <c r="F310" s="253" t="s">
        <v>1863</v>
      </c>
      <c r="G310" s="254" t="s">
        <v>166</v>
      </c>
      <c r="H310" s="255">
        <v>1</v>
      </c>
      <c r="I310" s="256"/>
      <c r="J310" s="257">
        <f>ROUND(I310*H310,2)</f>
        <v>0</v>
      </c>
      <c r="K310" s="253" t="s">
        <v>195</v>
      </c>
      <c r="L310" s="258"/>
      <c r="M310" s="259" t="s">
        <v>19</v>
      </c>
      <c r="N310" s="260" t="s">
        <v>40</v>
      </c>
      <c r="O310" s="86"/>
      <c r="P310" s="215">
        <f>O310*H310</f>
        <v>0</v>
      </c>
      <c r="Q310" s="215">
        <v>0.16200000000000001</v>
      </c>
      <c r="R310" s="215">
        <f>Q310*H310</f>
        <v>0.16200000000000001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163</v>
      </c>
      <c r="AT310" s="217" t="s">
        <v>310</v>
      </c>
      <c r="AU310" s="217" t="s">
        <v>79</v>
      </c>
      <c r="AY310" s="19" t="s">
        <v>128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77</v>
      </c>
      <c r="BK310" s="218">
        <f>ROUND(I310*H310,2)</f>
        <v>0</v>
      </c>
      <c r="BL310" s="19" t="s">
        <v>145</v>
      </c>
      <c r="BM310" s="217" t="s">
        <v>1864</v>
      </c>
    </row>
    <row r="311" s="14" customFormat="1">
      <c r="A311" s="14"/>
      <c r="B311" s="240"/>
      <c r="C311" s="241"/>
      <c r="D311" s="219" t="s">
        <v>224</v>
      </c>
      <c r="E311" s="242" t="s">
        <v>19</v>
      </c>
      <c r="F311" s="243" t="s">
        <v>1511</v>
      </c>
      <c r="G311" s="241"/>
      <c r="H311" s="244">
        <v>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224</v>
      </c>
      <c r="AU311" s="250" t="s">
        <v>79</v>
      </c>
      <c r="AV311" s="14" t="s">
        <v>79</v>
      </c>
      <c r="AW311" s="14" t="s">
        <v>31</v>
      </c>
      <c r="AX311" s="14" t="s">
        <v>77</v>
      </c>
      <c r="AY311" s="250" t="s">
        <v>128</v>
      </c>
    </row>
    <row r="312" s="2" customFormat="1" ht="16.5" customHeight="1">
      <c r="A312" s="40"/>
      <c r="B312" s="41"/>
      <c r="C312" s="251" t="s">
        <v>499</v>
      </c>
      <c r="D312" s="251" t="s">
        <v>310</v>
      </c>
      <c r="E312" s="252" t="s">
        <v>1865</v>
      </c>
      <c r="F312" s="253" t="s">
        <v>1866</v>
      </c>
      <c r="G312" s="254" t="s">
        <v>166</v>
      </c>
      <c r="H312" s="255">
        <v>4</v>
      </c>
      <c r="I312" s="256"/>
      <c r="J312" s="257">
        <f>ROUND(I312*H312,2)</f>
        <v>0</v>
      </c>
      <c r="K312" s="253" t="s">
        <v>195</v>
      </c>
      <c r="L312" s="258"/>
      <c r="M312" s="259" t="s">
        <v>19</v>
      </c>
      <c r="N312" s="260" t="s">
        <v>40</v>
      </c>
      <c r="O312" s="86"/>
      <c r="P312" s="215">
        <f>O312*H312</f>
        <v>0</v>
      </c>
      <c r="Q312" s="215">
        <v>0.17699999999999999</v>
      </c>
      <c r="R312" s="215">
        <f>Q312*H312</f>
        <v>0.70799999999999996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163</v>
      </c>
      <c r="AT312" s="217" t="s">
        <v>310</v>
      </c>
      <c r="AU312" s="217" t="s">
        <v>79</v>
      </c>
      <c r="AY312" s="19" t="s">
        <v>128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77</v>
      </c>
      <c r="BK312" s="218">
        <f>ROUND(I312*H312,2)</f>
        <v>0</v>
      </c>
      <c r="BL312" s="19" t="s">
        <v>145</v>
      </c>
      <c r="BM312" s="217" t="s">
        <v>1867</v>
      </c>
    </row>
    <row r="313" s="14" customFormat="1">
      <c r="A313" s="14"/>
      <c r="B313" s="240"/>
      <c r="C313" s="241"/>
      <c r="D313" s="219" t="s">
        <v>224</v>
      </c>
      <c r="E313" s="242" t="s">
        <v>19</v>
      </c>
      <c r="F313" s="243" t="s">
        <v>1326</v>
      </c>
      <c r="G313" s="241"/>
      <c r="H313" s="244">
        <v>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224</v>
      </c>
      <c r="AU313" s="250" t="s">
        <v>79</v>
      </c>
      <c r="AV313" s="14" t="s">
        <v>79</v>
      </c>
      <c r="AW313" s="14" t="s">
        <v>31</v>
      </c>
      <c r="AX313" s="14" t="s">
        <v>77</v>
      </c>
      <c r="AY313" s="250" t="s">
        <v>128</v>
      </c>
    </row>
    <row r="314" s="2" customFormat="1" ht="16.5" customHeight="1">
      <c r="A314" s="40"/>
      <c r="B314" s="41"/>
      <c r="C314" s="206" t="s">
        <v>503</v>
      </c>
      <c r="D314" s="206" t="s">
        <v>131</v>
      </c>
      <c r="E314" s="207" t="s">
        <v>1868</v>
      </c>
      <c r="F314" s="208" t="s">
        <v>1869</v>
      </c>
      <c r="G314" s="209" t="s">
        <v>243</v>
      </c>
      <c r="H314" s="210">
        <v>50</v>
      </c>
      <c r="I314" s="211"/>
      <c r="J314" s="212">
        <f>ROUND(I314*H314,2)</f>
        <v>0</v>
      </c>
      <c r="K314" s="208" t="s">
        <v>19</v>
      </c>
      <c r="L314" s="46"/>
      <c r="M314" s="213" t="s">
        <v>19</v>
      </c>
      <c r="N314" s="214" t="s">
        <v>40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145</v>
      </c>
      <c r="AT314" s="217" t="s">
        <v>131</v>
      </c>
      <c r="AU314" s="217" t="s">
        <v>79</v>
      </c>
      <c r="AY314" s="19" t="s">
        <v>128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77</v>
      </c>
      <c r="BK314" s="218">
        <f>ROUND(I314*H314,2)</f>
        <v>0</v>
      </c>
      <c r="BL314" s="19" t="s">
        <v>145</v>
      </c>
      <c r="BM314" s="217" t="s">
        <v>1870</v>
      </c>
    </row>
    <row r="315" s="13" customFormat="1">
      <c r="A315" s="13"/>
      <c r="B315" s="230"/>
      <c r="C315" s="231"/>
      <c r="D315" s="219" t="s">
        <v>224</v>
      </c>
      <c r="E315" s="232" t="s">
        <v>19</v>
      </c>
      <c r="F315" s="233" t="s">
        <v>1871</v>
      </c>
      <c r="G315" s="231"/>
      <c r="H315" s="232" t="s">
        <v>19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224</v>
      </c>
      <c r="AU315" s="239" t="s">
        <v>79</v>
      </c>
      <c r="AV315" s="13" t="s">
        <v>77</v>
      </c>
      <c r="AW315" s="13" t="s">
        <v>31</v>
      </c>
      <c r="AX315" s="13" t="s">
        <v>69</v>
      </c>
      <c r="AY315" s="239" t="s">
        <v>128</v>
      </c>
    </row>
    <row r="316" s="13" customFormat="1">
      <c r="A316" s="13"/>
      <c r="B316" s="230"/>
      <c r="C316" s="231"/>
      <c r="D316" s="219" t="s">
        <v>224</v>
      </c>
      <c r="E316" s="232" t="s">
        <v>19</v>
      </c>
      <c r="F316" s="233" t="s">
        <v>1872</v>
      </c>
      <c r="G316" s="231"/>
      <c r="H316" s="232" t="s">
        <v>19</v>
      </c>
      <c r="I316" s="234"/>
      <c r="J316" s="231"/>
      <c r="K316" s="231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224</v>
      </c>
      <c r="AU316" s="239" t="s">
        <v>79</v>
      </c>
      <c r="AV316" s="13" t="s">
        <v>77</v>
      </c>
      <c r="AW316" s="13" t="s">
        <v>31</v>
      </c>
      <c r="AX316" s="13" t="s">
        <v>69</v>
      </c>
      <c r="AY316" s="239" t="s">
        <v>128</v>
      </c>
    </row>
    <row r="317" s="14" customFormat="1">
      <c r="A317" s="14"/>
      <c r="B317" s="240"/>
      <c r="C317" s="241"/>
      <c r="D317" s="219" t="s">
        <v>224</v>
      </c>
      <c r="E317" s="242" t="s">
        <v>19</v>
      </c>
      <c r="F317" s="243" t="s">
        <v>1873</v>
      </c>
      <c r="G317" s="241"/>
      <c r="H317" s="244">
        <v>50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224</v>
      </c>
      <c r="AU317" s="250" t="s">
        <v>79</v>
      </c>
      <c r="AV317" s="14" t="s">
        <v>79</v>
      </c>
      <c r="AW317" s="14" t="s">
        <v>31</v>
      </c>
      <c r="AX317" s="14" t="s">
        <v>77</v>
      </c>
      <c r="AY317" s="250" t="s">
        <v>128</v>
      </c>
    </row>
    <row r="318" s="2" customFormat="1" ht="16.5" customHeight="1">
      <c r="A318" s="40"/>
      <c r="B318" s="41"/>
      <c r="C318" s="206" t="s">
        <v>510</v>
      </c>
      <c r="D318" s="206" t="s">
        <v>131</v>
      </c>
      <c r="E318" s="207" t="s">
        <v>1874</v>
      </c>
      <c r="F318" s="208" t="s">
        <v>1875</v>
      </c>
      <c r="G318" s="209" t="s">
        <v>243</v>
      </c>
      <c r="H318" s="210">
        <v>200</v>
      </c>
      <c r="I318" s="211"/>
      <c r="J318" s="212">
        <f>ROUND(I318*H318,2)</f>
        <v>0</v>
      </c>
      <c r="K318" s="208" t="s">
        <v>19</v>
      </c>
      <c r="L318" s="46"/>
      <c r="M318" s="213" t="s">
        <v>19</v>
      </c>
      <c r="N318" s="214" t="s">
        <v>40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145</v>
      </c>
      <c r="AT318" s="217" t="s">
        <v>131</v>
      </c>
      <c r="AU318" s="217" t="s">
        <v>79</v>
      </c>
      <c r="AY318" s="19" t="s">
        <v>128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145</v>
      </c>
      <c r="BM318" s="217" t="s">
        <v>1876</v>
      </c>
    </row>
    <row r="319" s="13" customFormat="1">
      <c r="A319" s="13"/>
      <c r="B319" s="230"/>
      <c r="C319" s="231"/>
      <c r="D319" s="219" t="s">
        <v>224</v>
      </c>
      <c r="E319" s="232" t="s">
        <v>19</v>
      </c>
      <c r="F319" s="233" t="s">
        <v>1877</v>
      </c>
      <c r="G319" s="231"/>
      <c r="H319" s="232" t="s">
        <v>19</v>
      </c>
      <c r="I319" s="234"/>
      <c r="J319" s="231"/>
      <c r="K319" s="231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224</v>
      </c>
      <c r="AU319" s="239" t="s">
        <v>79</v>
      </c>
      <c r="AV319" s="13" t="s">
        <v>77</v>
      </c>
      <c r="AW319" s="13" t="s">
        <v>31</v>
      </c>
      <c r="AX319" s="13" t="s">
        <v>69</v>
      </c>
      <c r="AY319" s="239" t="s">
        <v>128</v>
      </c>
    </row>
    <row r="320" s="14" customFormat="1">
      <c r="A320" s="14"/>
      <c r="B320" s="240"/>
      <c r="C320" s="241"/>
      <c r="D320" s="219" t="s">
        <v>224</v>
      </c>
      <c r="E320" s="242" t="s">
        <v>19</v>
      </c>
      <c r="F320" s="243" t="s">
        <v>1878</v>
      </c>
      <c r="G320" s="241"/>
      <c r="H320" s="244">
        <v>200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224</v>
      </c>
      <c r="AU320" s="250" t="s">
        <v>79</v>
      </c>
      <c r="AV320" s="14" t="s">
        <v>79</v>
      </c>
      <c r="AW320" s="14" t="s">
        <v>31</v>
      </c>
      <c r="AX320" s="14" t="s">
        <v>77</v>
      </c>
      <c r="AY320" s="250" t="s">
        <v>128</v>
      </c>
    </row>
    <row r="321" s="2" customFormat="1" ht="24.15" customHeight="1">
      <c r="A321" s="40"/>
      <c r="B321" s="41"/>
      <c r="C321" s="206" t="s">
        <v>517</v>
      </c>
      <c r="D321" s="206" t="s">
        <v>131</v>
      </c>
      <c r="E321" s="207" t="s">
        <v>1879</v>
      </c>
      <c r="F321" s="208" t="s">
        <v>1880</v>
      </c>
      <c r="G321" s="209" t="s">
        <v>243</v>
      </c>
      <c r="H321" s="210">
        <v>42</v>
      </c>
      <c r="I321" s="211"/>
      <c r="J321" s="212">
        <f>ROUND(I321*H321,2)</f>
        <v>0</v>
      </c>
      <c r="K321" s="208" t="s">
        <v>195</v>
      </c>
      <c r="L321" s="46"/>
      <c r="M321" s="213" t="s">
        <v>19</v>
      </c>
      <c r="N321" s="214" t="s">
        <v>40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145</v>
      </c>
      <c r="AT321" s="217" t="s">
        <v>131</v>
      </c>
      <c r="AU321" s="217" t="s">
        <v>79</v>
      </c>
      <c r="AY321" s="19" t="s">
        <v>128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77</v>
      </c>
      <c r="BK321" s="218">
        <f>ROUND(I321*H321,2)</f>
        <v>0</v>
      </c>
      <c r="BL321" s="19" t="s">
        <v>145</v>
      </c>
      <c r="BM321" s="217" t="s">
        <v>1881</v>
      </c>
    </row>
    <row r="322" s="2" customFormat="1">
      <c r="A322" s="40"/>
      <c r="B322" s="41"/>
      <c r="C322" s="42"/>
      <c r="D322" s="228" t="s">
        <v>197</v>
      </c>
      <c r="E322" s="42"/>
      <c r="F322" s="229" t="s">
        <v>1882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197</v>
      </c>
      <c r="AU322" s="19" t="s">
        <v>79</v>
      </c>
    </row>
    <row r="323" s="13" customFormat="1">
      <c r="A323" s="13"/>
      <c r="B323" s="230"/>
      <c r="C323" s="231"/>
      <c r="D323" s="219" t="s">
        <v>224</v>
      </c>
      <c r="E323" s="232" t="s">
        <v>19</v>
      </c>
      <c r="F323" s="233" t="s">
        <v>1721</v>
      </c>
      <c r="G323" s="231"/>
      <c r="H323" s="232" t="s">
        <v>19</v>
      </c>
      <c r="I323" s="234"/>
      <c r="J323" s="231"/>
      <c r="K323" s="231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224</v>
      </c>
      <c r="AU323" s="239" t="s">
        <v>79</v>
      </c>
      <c r="AV323" s="13" t="s">
        <v>77</v>
      </c>
      <c r="AW323" s="13" t="s">
        <v>31</v>
      </c>
      <c r="AX323" s="13" t="s">
        <v>69</v>
      </c>
      <c r="AY323" s="239" t="s">
        <v>128</v>
      </c>
    </row>
    <row r="324" s="13" customFormat="1">
      <c r="A324" s="13"/>
      <c r="B324" s="230"/>
      <c r="C324" s="231"/>
      <c r="D324" s="219" t="s">
        <v>224</v>
      </c>
      <c r="E324" s="232" t="s">
        <v>19</v>
      </c>
      <c r="F324" s="233" t="s">
        <v>1883</v>
      </c>
      <c r="G324" s="231"/>
      <c r="H324" s="232" t="s">
        <v>19</v>
      </c>
      <c r="I324" s="234"/>
      <c r="J324" s="231"/>
      <c r="K324" s="231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224</v>
      </c>
      <c r="AU324" s="239" t="s">
        <v>79</v>
      </c>
      <c r="AV324" s="13" t="s">
        <v>77</v>
      </c>
      <c r="AW324" s="13" t="s">
        <v>31</v>
      </c>
      <c r="AX324" s="13" t="s">
        <v>69</v>
      </c>
      <c r="AY324" s="239" t="s">
        <v>128</v>
      </c>
    </row>
    <row r="325" s="14" customFormat="1">
      <c r="A325" s="14"/>
      <c r="B325" s="240"/>
      <c r="C325" s="241"/>
      <c r="D325" s="219" t="s">
        <v>224</v>
      </c>
      <c r="E325" s="242" t="s">
        <v>19</v>
      </c>
      <c r="F325" s="243" t="s">
        <v>1884</v>
      </c>
      <c r="G325" s="241"/>
      <c r="H325" s="244">
        <v>42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224</v>
      </c>
      <c r="AU325" s="250" t="s">
        <v>79</v>
      </c>
      <c r="AV325" s="14" t="s">
        <v>79</v>
      </c>
      <c r="AW325" s="14" t="s">
        <v>31</v>
      </c>
      <c r="AX325" s="14" t="s">
        <v>77</v>
      </c>
      <c r="AY325" s="250" t="s">
        <v>128</v>
      </c>
    </row>
    <row r="326" s="2" customFormat="1" ht="16.5" customHeight="1">
      <c r="A326" s="40"/>
      <c r="B326" s="41"/>
      <c r="C326" s="251" t="s">
        <v>523</v>
      </c>
      <c r="D326" s="251" t="s">
        <v>310</v>
      </c>
      <c r="E326" s="252" t="s">
        <v>1885</v>
      </c>
      <c r="F326" s="253" t="s">
        <v>1886</v>
      </c>
      <c r="G326" s="254" t="s">
        <v>243</v>
      </c>
      <c r="H326" s="255">
        <v>42</v>
      </c>
      <c r="I326" s="256"/>
      <c r="J326" s="257">
        <f>ROUND(I326*H326,2)</f>
        <v>0</v>
      </c>
      <c r="K326" s="253" t="s">
        <v>195</v>
      </c>
      <c r="L326" s="258"/>
      <c r="M326" s="259" t="s">
        <v>19</v>
      </c>
      <c r="N326" s="260" t="s">
        <v>40</v>
      </c>
      <c r="O326" s="86"/>
      <c r="P326" s="215">
        <f>O326*H326</f>
        <v>0</v>
      </c>
      <c r="Q326" s="215">
        <v>0.00106</v>
      </c>
      <c r="R326" s="215">
        <f>Q326*H326</f>
        <v>0.044519999999999997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163</v>
      </c>
      <c r="AT326" s="217" t="s">
        <v>310</v>
      </c>
      <c r="AU326" s="217" t="s">
        <v>79</v>
      </c>
      <c r="AY326" s="19" t="s">
        <v>128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77</v>
      </c>
      <c r="BK326" s="218">
        <f>ROUND(I326*H326,2)</f>
        <v>0</v>
      </c>
      <c r="BL326" s="19" t="s">
        <v>145</v>
      </c>
      <c r="BM326" s="217" t="s">
        <v>1887</v>
      </c>
    </row>
    <row r="327" s="14" customFormat="1">
      <c r="A327" s="14"/>
      <c r="B327" s="240"/>
      <c r="C327" s="241"/>
      <c r="D327" s="219" t="s">
        <v>224</v>
      </c>
      <c r="E327" s="242" t="s">
        <v>19</v>
      </c>
      <c r="F327" s="243" t="s">
        <v>1884</v>
      </c>
      <c r="G327" s="241"/>
      <c r="H327" s="244">
        <v>42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224</v>
      </c>
      <c r="AU327" s="250" t="s">
        <v>79</v>
      </c>
      <c r="AV327" s="14" t="s">
        <v>79</v>
      </c>
      <c r="AW327" s="14" t="s">
        <v>31</v>
      </c>
      <c r="AX327" s="14" t="s">
        <v>77</v>
      </c>
      <c r="AY327" s="250" t="s">
        <v>128</v>
      </c>
    </row>
    <row r="328" s="2" customFormat="1" ht="16.5" customHeight="1">
      <c r="A328" s="40"/>
      <c r="B328" s="41"/>
      <c r="C328" s="206" t="s">
        <v>529</v>
      </c>
      <c r="D328" s="206" t="s">
        <v>131</v>
      </c>
      <c r="E328" s="207" t="s">
        <v>1888</v>
      </c>
      <c r="F328" s="208" t="s">
        <v>1889</v>
      </c>
      <c r="G328" s="209" t="s">
        <v>166</v>
      </c>
      <c r="H328" s="210">
        <v>5</v>
      </c>
      <c r="I328" s="211"/>
      <c r="J328" s="212">
        <f>ROUND(I328*H328,2)</f>
        <v>0</v>
      </c>
      <c r="K328" s="208" t="s">
        <v>195</v>
      </c>
      <c r="L328" s="46"/>
      <c r="M328" s="213" t="s">
        <v>19</v>
      </c>
      <c r="N328" s="214" t="s">
        <v>40</v>
      </c>
      <c r="O328" s="86"/>
      <c r="P328" s="215">
        <f>O328*H328</f>
        <v>0</v>
      </c>
      <c r="Q328" s="215">
        <v>0.00072000000000000005</v>
      </c>
      <c r="R328" s="215">
        <f>Q328*H328</f>
        <v>0.0036000000000000003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145</v>
      </c>
      <c r="AT328" s="217" t="s">
        <v>131</v>
      </c>
      <c r="AU328" s="217" t="s">
        <v>79</v>
      </c>
      <c r="AY328" s="19" t="s">
        <v>128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77</v>
      </c>
      <c r="BK328" s="218">
        <f>ROUND(I328*H328,2)</f>
        <v>0</v>
      </c>
      <c r="BL328" s="19" t="s">
        <v>145</v>
      </c>
      <c r="BM328" s="217" t="s">
        <v>1890</v>
      </c>
    </row>
    <row r="329" s="2" customFormat="1">
      <c r="A329" s="40"/>
      <c r="B329" s="41"/>
      <c r="C329" s="42"/>
      <c r="D329" s="228" t="s">
        <v>197</v>
      </c>
      <c r="E329" s="42"/>
      <c r="F329" s="229" t="s">
        <v>1891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197</v>
      </c>
      <c r="AU329" s="19" t="s">
        <v>79</v>
      </c>
    </row>
    <row r="330" s="13" customFormat="1">
      <c r="A330" s="13"/>
      <c r="B330" s="230"/>
      <c r="C330" s="231"/>
      <c r="D330" s="219" t="s">
        <v>224</v>
      </c>
      <c r="E330" s="232" t="s">
        <v>19</v>
      </c>
      <c r="F330" s="233" t="s">
        <v>1892</v>
      </c>
      <c r="G330" s="231"/>
      <c r="H330" s="232" t="s">
        <v>19</v>
      </c>
      <c r="I330" s="234"/>
      <c r="J330" s="231"/>
      <c r="K330" s="231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224</v>
      </c>
      <c r="AU330" s="239" t="s">
        <v>79</v>
      </c>
      <c r="AV330" s="13" t="s">
        <v>77</v>
      </c>
      <c r="AW330" s="13" t="s">
        <v>31</v>
      </c>
      <c r="AX330" s="13" t="s">
        <v>69</v>
      </c>
      <c r="AY330" s="239" t="s">
        <v>128</v>
      </c>
    </row>
    <row r="331" s="14" customFormat="1">
      <c r="A331" s="14"/>
      <c r="B331" s="240"/>
      <c r="C331" s="241"/>
      <c r="D331" s="219" t="s">
        <v>224</v>
      </c>
      <c r="E331" s="242" t="s">
        <v>19</v>
      </c>
      <c r="F331" s="243" t="s">
        <v>1551</v>
      </c>
      <c r="G331" s="241"/>
      <c r="H331" s="244">
        <v>5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224</v>
      </c>
      <c r="AU331" s="250" t="s">
        <v>79</v>
      </c>
      <c r="AV331" s="14" t="s">
        <v>79</v>
      </c>
      <c r="AW331" s="14" t="s">
        <v>31</v>
      </c>
      <c r="AX331" s="14" t="s">
        <v>77</v>
      </c>
      <c r="AY331" s="250" t="s">
        <v>128</v>
      </c>
    </row>
    <row r="332" s="2" customFormat="1" ht="16.5" customHeight="1">
      <c r="A332" s="40"/>
      <c r="B332" s="41"/>
      <c r="C332" s="251" t="s">
        <v>534</v>
      </c>
      <c r="D332" s="251" t="s">
        <v>310</v>
      </c>
      <c r="E332" s="252" t="s">
        <v>1893</v>
      </c>
      <c r="F332" s="253" t="s">
        <v>1894</v>
      </c>
      <c r="G332" s="254" t="s">
        <v>166</v>
      </c>
      <c r="H332" s="255">
        <v>5</v>
      </c>
      <c r="I332" s="256"/>
      <c r="J332" s="257">
        <f>ROUND(I332*H332,2)</f>
        <v>0</v>
      </c>
      <c r="K332" s="253" t="s">
        <v>19</v>
      </c>
      <c r="L332" s="258"/>
      <c r="M332" s="259" t="s">
        <v>19</v>
      </c>
      <c r="N332" s="260" t="s">
        <v>40</v>
      </c>
      <c r="O332" s="86"/>
      <c r="P332" s="215">
        <f>O332*H332</f>
        <v>0</v>
      </c>
      <c r="Q332" s="215">
        <v>0.0051999999999999998</v>
      </c>
      <c r="R332" s="215">
        <f>Q332*H332</f>
        <v>0.025999999999999999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163</v>
      </c>
      <c r="AT332" s="217" t="s">
        <v>310</v>
      </c>
      <c r="AU332" s="217" t="s">
        <v>79</v>
      </c>
      <c r="AY332" s="19" t="s">
        <v>128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77</v>
      </c>
      <c r="BK332" s="218">
        <f>ROUND(I332*H332,2)</f>
        <v>0</v>
      </c>
      <c r="BL332" s="19" t="s">
        <v>145</v>
      </c>
      <c r="BM332" s="217" t="s">
        <v>1895</v>
      </c>
    </row>
    <row r="333" s="14" customFormat="1">
      <c r="A333" s="14"/>
      <c r="B333" s="240"/>
      <c r="C333" s="241"/>
      <c r="D333" s="219" t="s">
        <v>224</v>
      </c>
      <c r="E333" s="242" t="s">
        <v>19</v>
      </c>
      <c r="F333" s="243" t="s">
        <v>1551</v>
      </c>
      <c r="G333" s="241"/>
      <c r="H333" s="244">
        <v>5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224</v>
      </c>
      <c r="AU333" s="250" t="s">
        <v>79</v>
      </c>
      <c r="AV333" s="14" t="s">
        <v>79</v>
      </c>
      <c r="AW333" s="14" t="s">
        <v>31</v>
      </c>
      <c r="AX333" s="14" t="s">
        <v>77</v>
      </c>
      <c r="AY333" s="250" t="s">
        <v>128</v>
      </c>
    </row>
    <row r="334" s="2" customFormat="1" ht="16.5" customHeight="1">
      <c r="A334" s="40"/>
      <c r="B334" s="41"/>
      <c r="C334" s="251" t="s">
        <v>539</v>
      </c>
      <c r="D334" s="251" t="s">
        <v>310</v>
      </c>
      <c r="E334" s="252" t="s">
        <v>1896</v>
      </c>
      <c r="F334" s="253" t="s">
        <v>1897</v>
      </c>
      <c r="G334" s="254" t="s">
        <v>166</v>
      </c>
      <c r="H334" s="255">
        <v>5</v>
      </c>
      <c r="I334" s="256"/>
      <c r="J334" s="257">
        <f>ROUND(I334*H334,2)</f>
        <v>0</v>
      </c>
      <c r="K334" s="253" t="s">
        <v>19</v>
      </c>
      <c r="L334" s="258"/>
      <c r="M334" s="259" t="s">
        <v>19</v>
      </c>
      <c r="N334" s="260" t="s">
        <v>40</v>
      </c>
      <c r="O334" s="86"/>
      <c r="P334" s="215">
        <f>O334*H334</f>
        <v>0</v>
      </c>
      <c r="Q334" s="215">
        <v>0.00316</v>
      </c>
      <c r="R334" s="215">
        <f>Q334*H334</f>
        <v>0.015800000000000002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163</v>
      </c>
      <c r="AT334" s="217" t="s">
        <v>310</v>
      </c>
      <c r="AU334" s="217" t="s">
        <v>79</v>
      </c>
      <c r="AY334" s="19" t="s">
        <v>128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77</v>
      </c>
      <c r="BK334" s="218">
        <f>ROUND(I334*H334,2)</f>
        <v>0</v>
      </c>
      <c r="BL334" s="19" t="s">
        <v>145</v>
      </c>
      <c r="BM334" s="217" t="s">
        <v>1898</v>
      </c>
    </row>
    <row r="335" s="14" customFormat="1">
      <c r="A335" s="14"/>
      <c r="B335" s="240"/>
      <c r="C335" s="241"/>
      <c r="D335" s="219" t="s">
        <v>224</v>
      </c>
      <c r="E335" s="242" t="s">
        <v>19</v>
      </c>
      <c r="F335" s="243" t="s">
        <v>1551</v>
      </c>
      <c r="G335" s="241"/>
      <c r="H335" s="244">
        <v>5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224</v>
      </c>
      <c r="AU335" s="250" t="s">
        <v>79</v>
      </c>
      <c r="AV335" s="14" t="s">
        <v>79</v>
      </c>
      <c r="AW335" s="14" t="s">
        <v>31</v>
      </c>
      <c r="AX335" s="14" t="s">
        <v>77</v>
      </c>
      <c r="AY335" s="250" t="s">
        <v>128</v>
      </c>
    </row>
    <row r="336" s="2" customFormat="1" ht="24.15" customHeight="1">
      <c r="A336" s="40"/>
      <c r="B336" s="41"/>
      <c r="C336" s="251" t="s">
        <v>544</v>
      </c>
      <c r="D336" s="251" t="s">
        <v>310</v>
      </c>
      <c r="E336" s="252" t="s">
        <v>1899</v>
      </c>
      <c r="F336" s="253" t="s">
        <v>1900</v>
      </c>
      <c r="G336" s="254" t="s">
        <v>166</v>
      </c>
      <c r="H336" s="255">
        <v>5</v>
      </c>
      <c r="I336" s="256"/>
      <c r="J336" s="257">
        <f>ROUND(I336*H336,2)</f>
        <v>0</v>
      </c>
      <c r="K336" s="253" t="s">
        <v>19</v>
      </c>
      <c r="L336" s="258"/>
      <c r="M336" s="259" t="s">
        <v>19</v>
      </c>
      <c r="N336" s="260" t="s">
        <v>40</v>
      </c>
      <c r="O336" s="86"/>
      <c r="P336" s="215">
        <f>O336*H336</f>
        <v>0</v>
      </c>
      <c r="Q336" s="215">
        <v>0.00071000000000000002</v>
      </c>
      <c r="R336" s="215">
        <f>Q336*H336</f>
        <v>0.0035500000000000002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163</v>
      </c>
      <c r="AT336" s="217" t="s">
        <v>310</v>
      </c>
      <c r="AU336" s="217" t="s">
        <v>79</v>
      </c>
      <c r="AY336" s="19" t="s">
        <v>128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77</v>
      </c>
      <c r="BK336" s="218">
        <f>ROUND(I336*H336,2)</f>
        <v>0</v>
      </c>
      <c r="BL336" s="19" t="s">
        <v>145</v>
      </c>
      <c r="BM336" s="217" t="s">
        <v>1901</v>
      </c>
    </row>
    <row r="337" s="14" customFormat="1">
      <c r="A337" s="14"/>
      <c r="B337" s="240"/>
      <c r="C337" s="241"/>
      <c r="D337" s="219" t="s">
        <v>224</v>
      </c>
      <c r="E337" s="242" t="s">
        <v>19</v>
      </c>
      <c r="F337" s="243" t="s">
        <v>1551</v>
      </c>
      <c r="G337" s="241"/>
      <c r="H337" s="244">
        <v>5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224</v>
      </c>
      <c r="AU337" s="250" t="s">
        <v>79</v>
      </c>
      <c r="AV337" s="14" t="s">
        <v>79</v>
      </c>
      <c r="AW337" s="14" t="s">
        <v>31</v>
      </c>
      <c r="AX337" s="14" t="s">
        <v>77</v>
      </c>
      <c r="AY337" s="250" t="s">
        <v>128</v>
      </c>
    </row>
    <row r="338" s="2" customFormat="1" ht="16.5" customHeight="1">
      <c r="A338" s="40"/>
      <c r="B338" s="41"/>
      <c r="C338" s="206" t="s">
        <v>549</v>
      </c>
      <c r="D338" s="206" t="s">
        <v>131</v>
      </c>
      <c r="E338" s="207" t="s">
        <v>1902</v>
      </c>
      <c r="F338" s="208" t="s">
        <v>1903</v>
      </c>
      <c r="G338" s="209" t="s">
        <v>166</v>
      </c>
      <c r="H338" s="210">
        <v>1</v>
      </c>
      <c r="I338" s="211"/>
      <c r="J338" s="212">
        <f>ROUND(I338*H338,2)</f>
        <v>0</v>
      </c>
      <c r="K338" s="208" t="s">
        <v>195</v>
      </c>
      <c r="L338" s="46"/>
      <c r="M338" s="213" t="s">
        <v>19</v>
      </c>
      <c r="N338" s="214" t="s">
        <v>40</v>
      </c>
      <c r="O338" s="86"/>
      <c r="P338" s="215">
        <f>O338*H338</f>
        <v>0</v>
      </c>
      <c r="Q338" s="215">
        <v>0.0016199999999999999</v>
      </c>
      <c r="R338" s="215">
        <f>Q338*H338</f>
        <v>0.0016199999999999999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145</v>
      </c>
      <c r="AT338" s="217" t="s">
        <v>131</v>
      </c>
      <c r="AU338" s="217" t="s">
        <v>79</v>
      </c>
      <c r="AY338" s="19" t="s">
        <v>128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77</v>
      </c>
      <c r="BK338" s="218">
        <f>ROUND(I338*H338,2)</f>
        <v>0</v>
      </c>
      <c r="BL338" s="19" t="s">
        <v>145</v>
      </c>
      <c r="BM338" s="217" t="s">
        <v>1904</v>
      </c>
    </row>
    <row r="339" s="2" customFormat="1">
      <c r="A339" s="40"/>
      <c r="B339" s="41"/>
      <c r="C339" s="42"/>
      <c r="D339" s="228" t="s">
        <v>197</v>
      </c>
      <c r="E339" s="42"/>
      <c r="F339" s="229" t="s">
        <v>1905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197</v>
      </c>
      <c r="AU339" s="19" t="s">
        <v>79</v>
      </c>
    </row>
    <row r="340" s="13" customFormat="1">
      <c r="A340" s="13"/>
      <c r="B340" s="230"/>
      <c r="C340" s="231"/>
      <c r="D340" s="219" t="s">
        <v>224</v>
      </c>
      <c r="E340" s="232" t="s">
        <v>19</v>
      </c>
      <c r="F340" s="233" t="s">
        <v>1721</v>
      </c>
      <c r="G340" s="231"/>
      <c r="H340" s="232" t="s">
        <v>19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224</v>
      </c>
      <c r="AU340" s="239" t="s">
        <v>79</v>
      </c>
      <c r="AV340" s="13" t="s">
        <v>77</v>
      </c>
      <c r="AW340" s="13" t="s">
        <v>31</v>
      </c>
      <c r="AX340" s="13" t="s">
        <v>69</v>
      </c>
      <c r="AY340" s="239" t="s">
        <v>128</v>
      </c>
    </row>
    <row r="341" s="14" customFormat="1">
      <c r="A341" s="14"/>
      <c r="B341" s="240"/>
      <c r="C341" s="241"/>
      <c r="D341" s="219" t="s">
        <v>224</v>
      </c>
      <c r="E341" s="242" t="s">
        <v>19</v>
      </c>
      <c r="F341" s="243" t="s">
        <v>1511</v>
      </c>
      <c r="G341" s="241"/>
      <c r="H341" s="244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224</v>
      </c>
      <c r="AU341" s="250" t="s">
        <v>79</v>
      </c>
      <c r="AV341" s="14" t="s">
        <v>79</v>
      </c>
      <c r="AW341" s="14" t="s">
        <v>31</v>
      </c>
      <c r="AX341" s="14" t="s">
        <v>77</v>
      </c>
      <c r="AY341" s="250" t="s">
        <v>128</v>
      </c>
    </row>
    <row r="342" s="2" customFormat="1" ht="16.5" customHeight="1">
      <c r="A342" s="40"/>
      <c r="B342" s="41"/>
      <c r="C342" s="251" t="s">
        <v>555</v>
      </c>
      <c r="D342" s="251" t="s">
        <v>310</v>
      </c>
      <c r="E342" s="252" t="s">
        <v>1906</v>
      </c>
      <c r="F342" s="253" t="s">
        <v>1907</v>
      </c>
      <c r="G342" s="254" t="s">
        <v>166</v>
      </c>
      <c r="H342" s="255">
        <v>1</v>
      </c>
      <c r="I342" s="256"/>
      <c r="J342" s="257">
        <f>ROUND(I342*H342,2)</f>
        <v>0</v>
      </c>
      <c r="K342" s="253" t="s">
        <v>19</v>
      </c>
      <c r="L342" s="258"/>
      <c r="M342" s="259" t="s">
        <v>19</v>
      </c>
      <c r="N342" s="260" t="s">
        <v>40</v>
      </c>
      <c r="O342" s="86"/>
      <c r="P342" s="215">
        <f>O342*H342</f>
        <v>0</v>
      </c>
      <c r="Q342" s="215">
        <v>0.01847</v>
      </c>
      <c r="R342" s="215">
        <f>Q342*H342</f>
        <v>0.01847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163</v>
      </c>
      <c r="AT342" s="217" t="s">
        <v>310</v>
      </c>
      <c r="AU342" s="217" t="s">
        <v>79</v>
      </c>
      <c r="AY342" s="19" t="s">
        <v>128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77</v>
      </c>
      <c r="BK342" s="218">
        <f>ROUND(I342*H342,2)</f>
        <v>0</v>
      </c>
      <c r="BL342" s="19" t="s">
        <v>145</v>
      </c>
      <c r="BM342" s="217" t="s">
        <v>1908</v>
      </c>
    </row>
    <row r="343" s="14" customFormat="1">
      <c r="A343" s="14"/>
      <c r="B343" s="240"/>
      <c r="C343" s="241"/>
      <c r="D343" s="219" t="s">
        <v>224</v>
      </c>
      <c r="E343" s="242" t="s">
        <v>19</v>
      </c>
      <c r="F343" s="243" t="s">
        <v>1511</v>
      </c>
      <c r="G343" s="241"/>
      <c r="H343" s="244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224</v>
      </c>
      <c r="AU343" s="250" t="s">
        <v>79</v>
      </c>
      <c r="AV343" s="14" t="s">
        <v>79</v>
      </c>
      <c r="AW343" s="14" t="s">
        <v>31</v>
      </c>
      <c r="AX343" s="14" t="s">
        <v>77</v>
      </c>
      <c r="AY343" s="250" t="s">
        <v>128</v>
      </c>
    </row>
    <row r="344" s="2" customFormat="1" ht="16.5" customHeight="1">
      <c r="A344" s="40"/>
      <c r="B344" s="41"/>
      <c r="C344" s="206" t="s">
        <v>560</v>
      </c>
      <c r="D344" s="206" t="s">
        <v>131</v>
      </c>
      <c r="E344" s="207" t="s">
        <v>1909</v>
      </c>
      <c r="F344" s="208" t="s">
        <v>1910</v>
      </c>
      <c r="G344" s="209" t="s">
        <v>166</v>
      </c>
      <c r="H344" s="210">
        <v>1</v>
      </c>
      <c r="I344" s="211"/>
      <c r="J344" s="212">
        <f>ROUND(I344*H344,2)</f>
        <v>0</v>
      </c>
      <c r="K344" s="208" t="s">
        <v>195</v>
      </c>
      <c r="L344" s="46"/>
      <c r="M344" s="213" t="s">
        <v>19</v>
      </c>
      <c r="N344" s="214" t="s">
        <v>40</v>
      </c>
      <c r="O344" s="86"/>
      <c r="P344" s="215">
        <f>O344*H344</f>
        <v>0</v>
      </c>
      <c r="Q344" s="215">
        <v>0.00036000000000000002</v>
      </c>
      <c r="R344" s="215">
        <f>Q344*H344</f>
        <v>0.00036000000000000002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145</v>
      </c>
      <c r="AT344" s="217" t="s">
        <v>131</v>
      </c>
      <c r="AU344" s="217" t="s">
        <v>79</v>
      </c>
      <c r="AY344" s="19" t="s">
        <v>128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77</v>
      </c>
      <c r="BK344" s="218">
        <f>ROUND(I344*H344,2)</f>
        <v>0</v>
      </c>
      <c r="BL344" s="19" t="s">
        <v>145</v>
      </c>
      <c r="BM344" s="217" t="s">
        <v>1911</v>
      </c>
    </row>
    <row r="345" s="2" customFormat="1">
      <c r="A345" s="40"/>
      <c r="B345" s="41"/>
      <c r="C345" s="42"/>
      <c r="D345" s="228" t="s">
        <v>197</v>
      </c>
      <c r="E345" s="42"/>
      <c r="F345" s="229" t="s">
        <v>1912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197</v>
      </c>
      <c r="AU345" s="19" t="s">
        <v>79</v>
      </c>
    </row>
    <row r="346" s="13" customFormat="1">
      <c r="A346" s="13"/>
      <c r="B346" s="230"/>
      <c r="C346" s="231"/>
      <c r="D346" s="219" t="s">
        <v>224</v>
      </c>
      <c r="E346" s="232" t="s">
        <v>19</v>
      </c>
      <c r="F346" s="233" t="s">
        <v>1721</v>
      </c>
      <c r="G346" s="231"/>
      <c r="H346" s="232" t="s">
        <v>19</v>
      </c>
      <c r="I346" s="234"/>
      <c r="J346" s="231"/>
      <c r="K346" s="231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224</v>
      </c>
      <c r="AU346" s="239" t="s">
        <v>79</v>
      </c>
      <c r="AV346" s="13" t="s">
        <v>77</v>
      </c>
      <c r="AW346" s="13" t="s">
        <v>31</v>
      </c>
      <c r="AX346" s="13" t="s">
        <v>69</v>
      </c>
      <c r="AY346" s="239" t="s">
        <v>128</v>
      </c>
    </row>
    <row r="347" s="14" customFormat="1">
      <c r="A347" s="14"/>
      <c r="B347" s="240"/>
      <c r="C347" s="241"/>
      <c r="D347" s="219" t="s">
        <v>224</v>
      </c>
      <c r="E347" s="242" t="s">
        <v>19</v>
      </c>
      <c r="F347" s="243" t="s">
        <v>1511</v>
      </c>
      <c r="G347" s="241"/>
      <c r="H347" s="244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224</v>
      </c>
      <c r="AU347" s="250" t="s">
        <v>79</v>
      </c>
      <c r="AV347" s="14" t="s">
        <v>79</v>
      </c>
      <c r="AW347" s="14" t="s">
        <v>31</v>
      </c>
      <c r="AX347" s="14" t="s">
        <v>77</v>
      </c>
      <c r="AY347" s="250" t="s">
        <v>128</v>
      </c>
    </row>
    <row r="348" s="2" customFormat="1" ht="24.15" customHeight="1">
      <c r="A348" s="40"/>
      <c r="B348" s="41"/>
      <c r="C348" s="251" t="s">
        <v>570</v>
      </c>
      <c r="D348" s="251" t="s">
        <v>310</v>
      </c>
      <c r="E348" s="252" t="s">
        <v>1913</v>
      </c>
      <c r="F348" s="253" t="s">
        <v>1914</v>
      </c>
      <c r="G348" s="254" t="s">
        <v>166</v>
      </c>
      <c r="H348" s="255">
        <v>1</v>
      </c>
      <c r="I348" s="256"/>
      <c r="J348" s="257">
        <f>ROUND(I348*H348,2)</f>
        <v>0</v>
      </c>
      <c r="K348" s="253" t="s">
        <v>19</v>
      </c>
      <c r="L348" s="258"/>
      <c r="M348" s="259" t="s">
        <v>19</v>
      </c>
      <c r="N348" s="260" t="s">
        <v>40</v>
      </c>
      <c r="O348" s="86"/>
      <c r="P348" s="215">
        <f>O348*H348</f>
        <v>0</v>
      </c>
      <c r="Q348" s="215">
        <v>0.035999999999999997</v>
      </c>
      <c r="R348" s="215">
        <f>Q348*H348</f>
        <v>0.035999999999999997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163</v>
      </c>
      <c r="AT348" s="217" t="s">
        <v>310</v>
      </c>
      <c r="AU348" s="217" t="s">
        <v>79</v>
      </c>
      <c r="AY348" s="19" t="s">
        <v>128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77</v>
      </c>
      <c r="BK348" s="218">
        <f>ROUND(I348*H348,2)</f>
        <v>0</v>
      </c>
      <c r="BL348" s="19" t="s">
        <v>145</v>
      </c>
      <c r="BM348" s="217" t="s">
        <v>1915</v>
      </c>
    </row>
    <row r="349" s="14" customFormat="1">
      <c r="A349" s="14"/>
      <c r="B349" s="240"/>
      <c r="C349" s="241"/>
      <c r="D349" s="219" t="s">
        <v>224</v>
      </c>
      <c r="E349" s="242" t="s">
        <v>19</v>
      </c>
      <c r="F349" s="243" t="s">
        <v>1511</v>
      </c>
      <c r="G349" s="241"/>
      <c r="H349" s="244">
        <v>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224</v>
      </c>
      <c r="AU349" s="250" t="s">
        <v>79</v>
      </c>
      <c r="AV349" s="14" t="s">
        <v>79</v>
      </c>
      <c r="AW349" s="14" t="s">
        <v>31</v>
      </c>
      <c r="AX349" s="14" t="s">
        <v>77</v>
      </c>
      <c r="AY349" s="250" t="s">
        <v>128</v>
      </c>
    </row>
    <row r="350" s="2" customFormat="1" ht="16.5" customHeight="1">
      <c r="A350" s="40"/>
      <c r="B350" s="41"/>
      <c r="C350" s="206" t="s">
        <v>575</v>
      </c>
      <c r="D350" s="206" t="s">
        <v>131</v>
      </c>
      <c r="E350" s="207" t="s">
        <v>1916</v>
      </c>
      <c r="F350" s="208" t="s">
        <v>1917</v>
      </c>
      <c r="G350" s="209" t="s">
        <v>166</v>
      </c>
      <c r="H350" s="210">
        <v>4</v>
      </c>
      <c r="I350" s="211"/>
      <c r="J350" s="212">
        <f>ROUND(I350*H350,2)</f>
        <v>0</v>
      </c>
      <c r="K350" s="208" t="s">
        <v>195</v>
      </c>
      <c r="L350" s="46"/>
      <c r="M350" s="213" t="s">
        <v>19</v>
      </c>
      <c r="N350" s="214" t="s">
        <v>40</v>
      </c>
      <c r="O350" s="86"/>
      <c r="P350" s="215">
        <f>O350*H350</f>
        <v>0</v>
      </c>
      <c r="Q350" s="215">
        <v>0.00165</v>
      </c>
      <c r="R350" s="215">
        <f>Q350*H350</f>
        <v>0.0066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145</v>
      </c>
      <c r="AT350" s="217" t="s">
        <v>131</v>
      </c>
      <c r="AU350" s="217" t="s">
        <v>79</v>
      </c>
      <c r="AY350" s="19" t="s">
        <v>128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77</v>
      </c>
      <c r="BK350" s="218">
        <f>ROUND(I350*H350,2)</f>
        <v>0</v>
      </c>
      <c r="BL350" s="19" t="s">
        <v>145</v>
      </c>
      <c r="BM350" s="217" t="s">
        <v>1918</v>
      </c>
    </row>
    <row r="351" s="2" customFormat="1">
      <c r="A351" s="40"/>
      <c r="B351" s="41"/>
      <c r="C351" s="42"/>
      <c r="D351" s="228" t="s">
        <v>197</v>
      </c>
      <c r="E351" s="42"/>
      <c r="F351" s="229" t="s">
        <v>1919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197</v>
      </c>
      <c r="AU351" s="19" t="s">
        <v>79</v>
      </c>
    </row>
    <row r="352" s="13" customFormat="1">
      <c r="A352" s="13"/>
      <c r="B352" s="230"/>
      <c r="C352" s="231"/>
      <c r="D352" s="219" t="s">
        <v>224</v>
      </c>
      <c r="E352" s="232" t="s">
        <v>19</v>
      </c>
      <c r="F352" s="233" t="s">
        <v>1920</v>
      </c>
      <c r="G352" s="231"/>
      <c r="H352" s="232" t="s">
        <v>19</v>
      </c>
      <c r="I352" s="234"/>
      <c r="J352" s="231"/>
      <c r="K352" s="231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224</v>
      </c>
      <c r="AU352" s="239" t="s">
        <v>79</v>
      </c>
      <c r="AV352" s="13" t="s">
        <v>77</v>
      </c>
      <c r="AW352" s="13" t="s">
        <v>31</v>
      </c>
      <c r="AX352" s="13" t="s">
        <v>69</v>
      </c>
      <c r="AY352" s="239" t="s">
        <v>128</v>
      </c>
    </row>
    <row r="353" s="14" customFormat="1">
      <c r="A353" s="14"/>
      <c r="B353" s="240"/>
      <c r="C353" s="241"/>
      <c r="D353" s="219" t="s">
        <v>224</v>
      </c>
      <c r="E353" s="242" t="s">
        <v>19</v>
      </c>
      <c r="F353" s="243" t="s">
        <v>1326</v>
      </c>
      <c r="G353" s="241"/>
      <c r="H353" s="244">
        <v>4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224</v>
      </c>
      <c r="AU353" s="250" t="s">
        <v>79</v>
      </c>
      <c r="AV353" s="14" t="s">
        <v>79</v>
      </c>
      <c r="AW353" s="14" t="s">
        <v>31</v>
      </c>
      <c r="AX353" s="14" t="s">
        <v>77</v>
      </c>
      <c r="AY353" s="250" t="s">
        <v>128</v>
      </c>
    </row>
    <row r="354" s="2" customFormat="1" ht="16.5" customHeight="1">
      <c r="A354" s="40"/>
      <c r="B354" s="41"/>
      <c r="C354" s="251" t="s">
        <v>580</v>
      </c>
      <c r="D354" s="251" t="s">
        <v>310</v>
      </c>
      <c r="E354" s="252" t="s">
        <v>1921</v>
      </c>
      <c r="F354" s="253" t="s">
        <v>1922</v>
      </c>
      <c r="G354" s="254" t="s">
        <v>166</v>
      </c>
      <c r="H354" s="255">
        <v>4</v>
      </c>
      <c r="I354" s="256"/>
      <c r="J354" s="257">
        <f>ROUND(I354*H354,2)</f>
        <v>0</v>
      </c>
      <c r="K354" s="253" t="s">
        <v>19</v>
      </c>
      <c r="L354" s="258"/>
      <c r="M354" s="259" t="s">
        <v>19</v>
      </c>
      <c r="N354" s="260" t="s">
        <v>40</v>
      </c>
      <c r="O354" s="86"/>
      <c r="P354" s="215">
        <f>O354*H354</f>
        <v>0</v>
      </c>
      <c r="Q354" s="215">
        <v>0.02444</v>
      </c>
      <c r="R354" s="215">
        <f>Q354*H354</f>
        <v>0.09776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163</v>
      </c>
      <c r="AT354" s="217" t="s">
        <v>310</v>
      </c>
      <c r="AU354" s="217" t="s">
        <v>79</v>
      </c>
      <c r="AY354" s="19" t="s">
        <v>128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77</v>
      </c>
      <c r="BK354" s="218">
        <f>ROUND(I354*H354,2)</f>
        <v>0</v>
      </c>
      <c r="BL354" s="19" t="s">
        <v>145</v>
      </c>
      <c r="BM354" s="217" t="s">
        <v>1923</v>
      </c>
    </row>
    <row r="355" s="14" customFormat="1">
      <c r="A355" s="14"/>
      <c r="B355" s="240"/>
      <c r="C355" s="241"/>
      <c r="D355" s="219" t="s">
        <v>224</v>
      </c>
      <c r="E355" s="242" t="s">
        <v>19</v>
      </c>
      <c r="F355" s="243" t="s">
        <v>1326</v>
      </c>
      <c r="G355" s="241"/>
      <c r="H355" s="244">
        <v>4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224</v>
      </c>
      <c r="AU355" s="250" t="s">
        <v>79</v>
      </c>
      <c r="AV355" s="14" t="s">
        <v>79</v>
      </c>
      <c r="AW355" s="14" t="s">
        <v>31</v>
      </c>
      <c r="AX355" s="14" t="s">
        <v>77</v>
      </c>
      <c r="AY355" s="250" t="s">
        <v>128</v>
      </c>
    </row>
    <row r="356" s="2" customFormat="1" ht="16.5" customHeight="1">
      <c r="A356" s="40"/>
      <c r="B356" s="41"/>
      <c r="C356" s="206" t="s">
        <v>585</v>
      </c>
      <c r="D356" s="206" t="s">
        <v>131</v>
      </c>
      <c r="E356" s="207" t="s">
        <v>1924</v>
      </c>
      <c r="F356" s="208" t="s">
        <v>1925</v>
      </c>
      <c r="G356" s="209" t="s">
        <v>166</v>
      </c>
      <c r="H356" s="210">
        <v>3</v>
      </c>
      <c r="I356" s="211"/>
      <c r="J356" s="212">
        <f>ROUND(I356*H356,2)</f>
        <v>0</v>
      </c>
      <c r="K356" s="208" t="s">
        <v>195</v>
      </c>
      <c r="L356" s="46"/>
      <c r="M356" s="213" t="s">
        <v>19</v>
      </c>
      <c r="N356" s="214" t="s">
        <v>40</v>
      </c>
      <c r="O356" s="86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145</v>
      </c>
      <c r="AT356" s="217" t="s">
        <v>131</v>
      </c>
      <c r="AU356" s="217" t="s">
        <v>79</v>
      </c>
      <c r="AY356" s="19" t="s">
        <v>128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77</v>
      </c>
      <c r="BK356" s="218">
        <f>ROUND(I356*H356,2)</f>
        <v>0</v>
      </c>
      <c r="BL356" s="19" t="s">
        <v>145</v>
      </c>
      <c r="BM356" s="217" t="s">
        <v>1926</v>
      </c>
    </row>
    <row r="357" s="2" customFormat="1">
      <c r="A357" s="40"/>
      <c r="B357" s="41"/>
      <c r="C357" s="42"/>
      <c r="D357" s="228" t="s">
        <v>197</v>
      </c>
      <c r="E357" s="42"/>
      <c r="F357" s="229" t="s">
        <v>1927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197</v>
      </c>
      <c r="AU357" s="19" t="s">
        <v>79</v>
      </c>
    </row>
    <row r="358" s="13" customFormat="1">
      <c r="A358" s="13"/>
      <c r="B358" s="230"/>
      <c r="C358" s="231"/>
      <c r="D358" s="219" t="s">
        <v>224</v>
      </c>
      <c r="E358" s="232" t="s">
        <v>19</v>
      </c>
      <c r="F358" s="233" t="s">
        <v>1721</v>
      </c>
      <c r="G358" s="231"/>
      <c r="H358" s="232" t="s">
        <v>19</v>
      </c>
      <c r="I358" s="234"/>
      <c r="J358" s="231"/>
      <c r="K358" s="231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224</v>
      </c>
      <c r="AU358" s="239" t="s">
        <v>79</v>
      </c>
      <c r="AV358" s="13" t="s">
        <v>77</v>
      </c>
      <c r="AW358" s="13" t="s">
        <v>31</v>
      </c>
      <c r="AX358" s="13" t="s">
        <v>69</v>
      </c>
      <c r="AY358" s="239" t="s">
        <v>128</v>
      </c>
    </row>
    <row r="359" s="14" customFormat="1">
      <c r="A359" s="14"/>
      <c r="B359" s="240"/>
      <c r="C359" s="241"/>
      <c r="D359" s="219" t="s">
        <v>224</v>
      </c>
      <c r="E359" s="242" t="s">
        <v>19</v>
      </c>
      <c r="F359" s="243" t="s">
        <v>1928</v>
      </c>
      <c r="G359" s="241"/>
      <c r="H359" s="244">
        <v>3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224</v>
      </c>
      <c r="AU359" s="250" t="s">
        <v>79</v>
      </c>
      <c r="AV359" s="14" t="s">
        <v>79</v>
      </c>
      <c r="AW359" s="14" t="s">
        <v>31</v>
      </c>
      <c r="AX359" s="14" t="s">
        <v>77</v>
      </c>
      <c r="AY359" s="250" t="s">
        <v>128</v>
      </c>
    </row>
    <row r="360" s="2" customFormat="1" ht="21.75" customHeight="1">
      <c r="A360" s="40"/>
      <c r="B360" s="41"/>
      <c r="C360" s="251" t="s">
        <v>590</v>
      </c>
      <c r="D360" s="251" t="s">
        <v>310</v>
      </c>
      <c r="E360" s="252" t="s">
        <v>1929</v>
      </c>
      <c r="F360" s="253" t="s">
        <v>1930</v>
      </c>
      <c r="G360" s="254" t="s">
        <v>166</v>
      </c>
      <c r="H360" s="255">
        <v>3</v>
      </c>
      <c r="I360" s="256"/>
      <c r="J360" s="257">
        <f>ROUND(I360*H360,2)</f>
        <v>0</v>
      </c>
      <c r="K360" s="253" t="s">
        <v>195</v>
      </c>
      <c r="L360" s="258"/>
      <c r="M360" s="259" t="s">
        <v>19</v>
      </c>
      <c r="N360" s="260" t="s">
        <v>40</v>
      </c>
      <c r="O360" s="86"/>
      <c r="P360" s="215">
        <f>O360*H360</f>
        <v>0</v>
      </c>
      <c r="Q360" s="215">
        <v>0.0019</v>
      </c>
      <c r="R360" s="215">
        <f>Q360*H360</f>
        <v>0.0057000000000000002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163</v>
      </c>
      <c r="AT360" s="217" t="s">
        <v>310</v>
      </c>
      <c r="AU360" s="217" t="s">
        <v>79</v>
      </c>
      <c r="AY360" s="19" t="s">
        <v>128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77</v>
      </c>
      <c r="BK360" s="218">
        <f>ROUND(I360*H360,2)</f>
        <v>0</v>
      </c>
      <c r="BL360" s="19" t="s">
        <v>145</v>
      </c>
      <c r="BM360" s="217" t="s">
        <v>1931</v>
      </c>
    </row>
    <row r="361" s="14" customFormat="1">
      <c r="A361" s="14"/>
      <c r="B361" s="240"/>
      <c r="C361" s="241"/>
      <c r="D361" s="219" t="s">
        <v>224</v>
      </c>
      <c r="E361" s="242" t="s">
        <v>19</v>
      </c>
      <c r="F361" s="243" t="s">
        <v>1535</v>
      </c>
      <c r="G361" s="241"/>
      <c r="H361" s="244">
        <v>3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224</v>
      </c>
      <c r="AU361" s="250" t="s">
        <v>79</v>
      </c>
      <c r="AV361" s="14" t="s">
        <v>79</v>
      </c>
      <c r="AW361" s="14" t="s">
        <v>31</v>
      </c>
      <c r="AX361" s="14" t="s">
        <v>77</v>
      </c>
      <c r="AY361" s="250" t="s">
        <v>128</v>
      </c>
    </row>
    <row r="362" s="2" customFormat="1" ht="16.5" customHeight="1">
      <c r="A362" s="40"/>
      <c r="B362" s="41"/>
      <c r="C362" s="206" t="s">
        <v>595</v>
      </c>
      <c r="D362" s="206" t="s">
        <v>131</v>
      </c>
      <c r="E362" s="207" t="s">
        <v>1932</v>
      </c>
      <c r="F362" s="208" t="s">
        <v>1933</v>
      </c>
      <c r="G362" s="209" t="s">
        <v>166</v>
      </c>
      <c r="H362" s="210">
        <v>2</v>
      </c>
      <c r="I362" s="211"/>
      <c r="J362" s="212">
        <f>ROUND(I362*H362,2)</f>
        <v>0</v>
      </c>
      <c r="K362" s="208" t="s">
        <v>195</v>
      </c>
      <c r="L362" s="46"/>
      <c r="M362" s="213" t="s">
        <v>19</v>
      </c>
      <c r="N362" s="214" t="s">
        <v>40</v>
      </c>
      <c r="O362" s="86"/>
      <c r="P362" s="215">
        <f>O362*H362</f>
        <v>0</v>
      </c>
      <c r="Q362" s="215">
        <v>0.00296</v>
      </c>
      <c r="R362" s="215">
        <f>Q362*H362</f>
        <v>0.0059199999999999999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145</v>
      </c>
      <c r="AT362" s="217" t="s">
        <v>131</v>
      </c>
      <c r="AU362" s="217" t="s">
        <v>79</v>
      </c>
      <c r="AY362" s="19" t="s">
        <v>128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77</v>
      </c>
      <c r="BK362" s="218">
        <f>ROUND(I362*H362,2)</f>
        <v>0</v>
      </c>
      <c r="BL362" s="19" t="s">
        <v>145</v>
      </c>
      <c r="BM362" s="217" t="s">
        <v>1934</v>
      </c>
    </row>
    <row r="363" s="2" customFormat="1">
      <c r="A363" s="40"/>
      <c r="B363" s="41"/>
      <c r="C363" s="42"/>
      <c r="D363" s="228" t="s">
        <v>197</v>
      </c>
      <c r="E363" s="42"/>
      <c r="F363" s="229" t="s">
        <v>1935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197</v>
      </c>
      <c r="AU363" s="19" t="s">
        <v>79</v>
      </c>
    </row>
    <row r="364" s="13" customFormat="1">
      <c r="A364" s="13"/>
      <c r="B364" s="230"/>
      <c r="C364" s="231"/>
      <c r="D364" s="219" t="s">
        <v>224</v>
      </c>
      <c r="E364" s="232" t="s">
        <v>19</v>
      </c>
      <c r="F364" s="233" t="s">
        <v>1721</v>
      </c>
      <c r="G364" s="231"/>
      <c r="H364" s="232" t="s">
        <v>19</v>
      </c>
      <c r="I364" s="234"/>
      <c r="J364" s="231"/>
      <c r="K364" s="231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224</v>
      </c>
      <c r="AU364" s="239" t="s">
        <v>79</v>
      </c>
      <c r="AV364" s="13" t="s">
        <v>77</v>
      </c>
      <c r="AW364" s="13" t="s">
        <v>31</v>
      </c>
      <c r="AX364" s="13" t="s">
        <v>69</v>
      </c>
      <c r="AY364" s="239" t="s">
        <v>128</v>
      </c>
    </row>
    <row r="365" s="14" customFormat="1">
      <c r="A365" s="14"/>
      <c r="B365" s="240"/>
      <c r="C365" s="241"/>
      <c r="D365" s="219" t="s">
        <v>224</v>
      </c>
      <c r="E365" s="242" t="s">
        <v>19</v>
      </c>
      <c r="F365" s="243" t="s">
        <v>1317</v>
      </c>
      <c r="G365" s="241"/>
      <c r="H365" s="244">
        <v>2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224</v>
      </c>
      <c r="AU365" s="250" t="s">
        <v>79</v>
      </c>
      <c r="AV365" s="14" t="s">
        <v>79</v>
      </c>
      <c r="AW365" s="14" t="s">
        <v>31</v>
      </c>
      <c r="AX365" s="14" t="s">
        <v>77</v>
      </c>
      <c r="AY365" s="250" t="s">
        <v>128</v>
      </c>
    </row>
    <row r="366" s="2" customFormat="1" ht="16.5" customHeight="1">
      <c r="A366" s="40"/>
      <c r="B366" s="41"/>
      <c r="C366" s="251" t="s">
        <v>600</v>
      </c>
      <c r="D366" s="251" t="s">
        <v>310</v>
      </c>
      <c r="E366" s="252" t="s">
        <v>1936</v>
      </c>
      <c r="F366" s="253" t="s">
        <v>1937</v>
      </c>
      <c r="G366" s="254" t="s">
        <v>166</v>
      </c>
      <c r="H366" s="255">
        <v>2</v>
      </c>
      <c r="I366" s="256"/>
      <c r="J366" s="257">
        <f>ROUND(I366*H366,2)</f>
        <v>0</v>
      </c>
      <c r="K366" s="253" t="s">
        <v>19</v>
      </c>
      <c r="L366" s="258"/>
      <c r="M366" s="259" t="s">
        <v>19</v>
      </c>
      <c r="N366" s="260" t="s">
        <v>40</v>
      </c>
      <c r="O366" s="86"/>
      <c r="P366" s="215">
        <f>O366*H366</f>
        <v>0</v>
      </c>
      <c r="Q366" s="215">
        <v>0.040250000000000001</v>
      </c>
      <c r="R366" s="215">
        <f>Q366*H366</f>
        <v>0.080500000000000002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163</v>
      </c>
      <c r="AT366" s="217" t="s">
        <v>310</v>
      </c>
      <c r="AU366" s="217" t="s">
        <v>79</v>
      </c>
      <c r="AY366" s="19" t="s">
        <v>128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77</v>
      </c>
      <c r="BK366" s="218">
        <f>ROUND(I366*H366,2)</f>
        <v>0</v>
      </c>
      <c r="BL366" s="19" t="s">
        <v>145</v>
      </c>
      <c r="BM366" s="217" t="s">
        <v>1938</v>
      </c>
    </row>
    <row r="367" s="14" customFormat="1">
      <c r="A367" s="14"/>
      <c r="B367" s="240"/>
      <c r="C367" s="241"/>
      <c r="D367" s="219" t="s">
        <v>224</v>
      </c>
      <c r="E367" s="242" t="s">
        <v>19</v>
      </c>
      <c r="F367" s="243" t="s">
        <v>1317</v>
      </c>
      <c r="G367" s="241"/>
      <c r="H367" s="244">
        <v>2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224</v>
      </c>
      <c r="AU367" s="250" t="s">
        <v>79</v>
      </c>
      <c r="AV367" s="14" t="s">
        <v>79</v>
      </c>
      <c r="AW367" s="14" t="s">
        <v>31</v>
      </c>
      <c r="AX367" s="14" t="s">
        <v>77</v>
      </c>
      <c r="AY367" s="250" t="s">
        <v>128</v>
      </c>
    </row>
    <row r="368" s="2" customFormat="1" ht="24.15" customHeight="1">
      <c r="A368" s="40"/>
      <c r="B368" s="41"/>
      <c r="C368" s="206" t="s">
        <v>607</v>
      </c>
      <c r="D368" s="206" t="s">
        <v>131</v>
      </c>
      <c r="E368" s="207" t="s">
        <v>1939</v>
      </c>
      <c r="F368" s="208" t="s">
        <v>1940</v>
      </c>
      <c r="G368" s="209" t="s">
        <v>166</v>
      </c>
      <c r="H368" s="210">
        <v>4</v>
      </c>
      <c r="I368" s="211"/>
      <c r="J368" s="212">
        <f>ROUND(I368*H368,2)</f>
        <v>0</v>
      </c>
      <c r="K368" s="208" t="s">
        <v>195</v>
      </c>
      <c r="L368" s="46"/>
      <c r="M368" s="213" t="s">
        <v>19</v>
      </c>
      <c r="N368" s="214" t="s">
        <v>40</v>
      </c>
      <c r="O368" s="86"/>
      <c r="P368" s="215">
        <f>O368*H368</f>
        <v>0</v>
      </c>
      <c r="Q368" s="215">
        <v>0.01299</v>
      </c>
      <c r="R368" s="215">
        <f>Q368*H368</f>
        <v>0.051959999999999999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145</v>
      </c>
      <c r="AT368" s="217" t="s">
        <v>131</v>
      </c>
      <c r="AU368" s="217" t="s">
        <v>79</v>
      </c>
      <c r="AY368" s="19" t="s">
        <v>128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77</v>
      </c>
      <c r="BK368" s="218">
        <f>ROUND(I368*H368,2)</f>
        <v>0</v>
      </c>
      <c r="BL368" s="19" t="s">
        <v>145</v>
      </c>
      <c r="BM368" s="217" t="s">
        <v>1941</v>
      </c>
    </row>
    <row r="369" s="2" customFormat="1">
      <c r="A369" s="40"/>
      <c r="B369" s="41"/>
      <c r="C369" s="42"/>
      <c r="D369" s="228" t="s">
        <v>197</v>
      </c>
      <c r="E369" s="42"/>
      <c r="F369" s="229" t="s">
        <v>1942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197</v>
      </c>
      <c r="AU369" s="19" t="s">
        <v>79</v>
      </c>
    </row>
    <row r="370" s="14" customFormat="1">
      <c r="A370" s="14"/>
      <c r="B370" s="240"/>
      <c r="C370" s="241"/>
      <c r="D370" s="219" t="s">
        <v>224</v>
      </c>
      <c r="E370" s="242" t="s">
        <v>19</v>
      </c>
      <c r="F370" s="243" t="s">
        <v>1326</v>
      </c>
      <c r="G370" s="241"/>
      <c r="H370" s="244">
        <v>4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224</v>
      </c>
      <c r="AU370" s="250" t="s">
        <v>79</v>
      </c>
      <c r="AV370" s="14" t="s">
        <v>79</v>
      </c>
      <c r="AW370" s="14" t="s">
        <v>31</v>
      </c>
      <c r="AX370" s="14" t="s">
        <v>77</v>
      </c>
      <c r="AY370" s="250" t="s">
        <v>128</v>
      </c>
    </row>
    <row r="371" s="2" customFormat="1" ht="24.15" customHeight="1">
      <c r="A371" s="40"/>
      <c r="B371" s="41"/>
      <c r="C371" s="251" t="s">
        <v>613</v>
      </c>
      <c r="D371" s="251" t="s">
        <v>310</v>
      </c>
      <c r="E371" s="252" t="s">
        <v>1943</v>
      </c>
      <c r="F371" s="253" t="s">
        <v>1944</v>
      </c>
      <c r="G371" s="254" t="s">
        <v>166</v>
      </c>
      <c r="H371" s="255">
        <v>9</v>
      </c>
      <c r="I371" s="256"/>
      <c r="J371" s="257">
        <f>ROUND(I371*H371,2)</f>
        <v>0</v>
      </c>
      <c r="K371" s="253" t="s">
        <v>19</v>
      </c>
      <c r="L371" s="258"/>
      <c r="M371" s="259" t="s">
        <v>19</v>
      </c>
      <c r="N371" s="260" t="s">
        <v>40</v>
      </c>
      <c r="O371" s="86"/>
      <c r="P371" s="215">
        <f>O371*H371</f>
        <v>0</v>
      </c>
      <c r="Q371" s="215">
        <v>0.26100000000000001</v>
      </c>
      <c r="R371" s="215">
        <f>Q371*H371</f>
        <v>2.3490000000000002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163</v>
      </c>
      <c r="AT371" s="217" t="s">
        <v>310</v>
      </c>
      <c r="AU371" s="217" t="s">
        <v>79</v>
      </c>
      <c r="AY371" s="19" t="s">
        <v>128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77</v>
      </c>
      <c r="BK371" s="218">
        <f>ROUND(I371*H371,2)</f>
        <v>0</v>
      </c>
      <c r="BL371" s="19" t="s">
        <v>145</v>
      </c>
      <c r="BM371" s="217" t="s">
        <v>1945</v>
      </c>
    </row>
    <row r="372" s="14" customFormat="1">
      <c r="A372" s="14"/>
      <c r="B372" s="240"/>
      <c r="C372" s="241"/>
      <c r="D372" s="219" t="s">
        <v>224</v>
      </c>
      <c r="E372" s="242" t="s">
        <v>19</v>
      </c>
      <c r="F372" s="243" t="s">
        <v>1946</v>
      </c>
      <c r="G372" s="241"/>
      <c r="H372" s="244">
        <v>9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224</v>
      </c>
      <c r="AU372" s="250" t="s">
        <v>79</v>
      </c>
      <c r="AV372" s="14" t="s">
        <v>79</v>
      </c>
      <c r="AW372" s="14" t="s">
        <v>31</v>
      </c>
      <c r="AX372" s="14" t="s">
        <v>77</v>
      </c>
      <c r="AY372" s="250" t="s">
        <v>128</v>
      </c>
    </row>
    <row r="373" s="2" customFormat="1" ht="24.15" customHeight="1">
      <c r="A373" s="40"/>
      <c r="B373" s="41"/>
      <c r="C373" s="251" t="s">
        <v>618</v>
      </c>
      <c r="D373" s="251" t="s">
        <v>310</v>
      </c>
      <c r="E373" s="252" t="s">
        <v>1947</v>
      </c>
      <c r="F373" s="253" t="s">
        <v>1948</v>
      </c>
      <c r="G373" s="254" t="s">
        <v>166</v>
      </c>
      <c r="H373" s="255">
        <v>11</v>
      </c>
      <c r="I373" s="256"/>
      <c r="J373" s="257">
        <f>ROUND(I373*H373,2)</f>
        <v>0</v>
      </c>
      <c r="K373" s="253" t="s">
        <v>19</v>
      </c>
      <c r="L373" s="258"/>
      <c r="M373" s="259" t="s">
        <v>19</v>
      </c>
      <c r="N373" s="260" t="s">
        <v>40</v>
      </c>
      <c r="O373" s="86"/>
      <c r="P373" s="215">
        <f>O373*H373</f>
        <v>0</v>
      </c>
      <c r="Q373" s="215">
        <v>0.0060800000000000003</v>
      </c>
      <c r="R373" s="215">
        <f>Q373*H373</f>
        <v>0.066880000000000009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163</v>
      </c>
      <c r="AT373" s="217" t="s">
        <v>310</v>
      </c>
      <c r="AU373" s="217" t="s">
        <v>79</v>
      </c>
      <c r="AY373" s="19" t="s">
        <v>128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77</v>
      </c>
      <c r="BK373" s="218">
        <f>ROUND(I373*H373,2)</f>
        <v>0</v>
      </c>
      <c r="BL373" s="19" t="s">
        <v>145</v>
      </c>
      <c r="BM373" s="217" t="s">
        <v>1949</v>
      </c>
    </row>
    <row r="374" s="13" customFormat="1">
      <c r="A374" s="13"/>
      <c r="B374" s="230"/>
      <c r="C374" s="231"/>
      <c r="D374" s="219" t="s">
        <v>224</v>
      </c>
      <c r="E374" s="232" t="s">
        <v>19</v>
      </c>
      <c r="F374" s="233" t="s">
        <v>1950</v>
      </c>
      <c r="G374" s="231"/>
      <c r="H374" s="232" t="s">
        <v>19</v>
      </c>
      <c r="I374" s="234"/>
      <c r="J374" s="231"/>
      <c r="K374" s="231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224</v>
      </c>
      <c r="AU374" s="239" t="s">
        <v>79</v>
      </c>
      <c r="AV374" s="13" t="s">
        <v>77</v>
      </c>
      <c r="AW374" s="13" t="s">
        <v>31</v>
      </c>
      <c r="AX374" s="13" t="s">
        <v>69</v>
      </c>
      <c r="AY374" s="239" t="s">
        <v>128</v>
      </c>
    </row>
    <row r="375" s="14" customFormat="1">
      <c r="A375" s="14"/>
      <c r="B375" s="240"/>
      <c r="C375" s="241"/>
      <c r="D375" s="219" t="s">
        <v>224</v>
      </c>
      <c r="E375" s="242" t="s">
        <v>19</v>
      </c>
      <c r="F375" s="243" t="s">
        <v>1951</v>
      </c>
      <c r="G375" s="241"/>
      <c r="H375" s="244">
        <v>11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224</v>
      </c>
      <c r="AU375" s="250" t="s">
        <v>79</v>
      </c>
      <c r="AV375" s="14" t="s">
        <v>79</v>
      </c>
      <c r="AW375" s="14" t="s">
        <v>31</v>
      </c>
      <c r="AX375" s="14" t="s">
        <v>77</v>
      </c>
      <c r="AY375" s="250" t="s">
        <v>128</v>
      </c>
    </row>
    <row r="376" s="2" customFormat="1" ht="16.5" customHeight="1">
      <c r="A376" s="40"/>
      <c r="B376" s="41"/>
      <c r="C376" s="206" t="s">
        <v>623</v>
      </c>
      <c r="D376" s="206" t="s">
        <v>131</v>
      </c>
      <c r="E376" s="207" t="s">
        <v>1952</v>
      </c>
      <c r="F376" s="208" t="s">
        <v>1953</v>
      </c>
      <c r="G376" s="209" t="s">
        <v>166</v>
      </c>
      <c r="H376" s="210">
        <v>2</v>
      </c>
      <c r="I376" s="211"/>
      <c r="J376" s="212">
        <f>ROUND(I376*H376,2)</f>
        <v>0</v>
      </c>
      <c r="K376" s="208" t="s">
        <v>195</v>
      </c>
      <c r="L376" s="46"/>
      <c r="M376" s="213" t="s">
        <v>19</v>
      </c>
      <c r="N376" s="214" t="s">
        <v>40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145</v>
      </c>
      <c r="AT376" s="217" t="s">
        <v>131</v>
      </c>
      <c r="AU376" s="217" t="s">
        <v>79</v>
      </c>
      <c r="AY376" s="19" t="s">
        <v>128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77</v>
      </c>
      <c r="BK376" s="218">
        <f>ROUND(I376*H376,2)</f>
        <v>0</v>
      </c>
      <c r="BL376" s="19" t="s">
        <v>145</v>
      </c>
      <c r="BM376" s="217" t="s">
        <v>1954</v>
      </c>
    </row>
    <row r="377" s="2" customFormat="1">
      <c r="A377" s="40"/>
      <c r="B377" s="41"/>
      <c r="C377" s="42"/>
      <c r="D377" s="228" t="s">
        <v>197</v>
      </c>
      <c r="E377" s="42"/>
      <c r="F377" s="229" t="s">
        <v>1955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197</v>
      </c>
      <c r="AU377" s="19" t="s">
        <v>79</v>
      </c>
    </row>
    <row r="378" s="13" customFormat="1">
      <c r="A378" s="13"/>
      <c r="B378" s="230"/>
      <c r="C378" s="231"/>
      <c r="D378" s="219" t="s">
        <v>224</v>
      </c>
      <c r="E378" s="232" t="s">
        <v>19</v>
      </c>
      <c r="F378" s="233" t="s">
        <v>1721</v>
      </c>
      <c r="G378" s="231"/>
      <c r="H378" s="232" t="s">
        <v>19</v>
      </c>
      <c r="I378" s="234"/>
      <c r="J378" s="231"/>
      <c r="K378" s="231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224</v>
      </c>
      <c r="AU378" s="239" t="s">
        <v>79</v>
      </c>
      <c r="AV378" s="13" t="s">
        <v>77</v>
      </c>
      <c r="AW378" s="13" t="s">
        <v>31</v>
      </c>
      <c r="AX378" s="13" t="s">
        <v>69</v>
      </c>
      <c r="AY378" s="239" t="s">
        <v>128</v>
      </c>
    </row>
    <row r="379" s="14" customFormat="1">
      <c r="A379" s="14"/>
      <c r="B379" s="240"/>
      <c r="C379" s="241"/>
      <c r="D379" s="219" t="s">
        <v>224</v>
      </c>
      <c r="E379" s="242" t="s">
        <v>19</v>
      </c>
      <c r="F379" s="243" t="s">
        <v>1956</v>
      </c>
      <c r="G379" s="241"/>
      <c r="H379" s="244">
        <v>2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224</v>
      </c>
      <c r="AU379" s="250" t="s">
        <v>79</v>
      </c>
      <c r="AV379" s="14" t="s">
        <v>79</v>
      </c>
      <c r="AW379" s="14" t="s">
        <v>31</v>
      </c>
      <c r="AX379" s="14" t="s">
        <v>77</v>
      </c>
      <c r="AY379" s="250" t="s">
        <v>128</v>
      </c>
    </row>
    <row r="380" s="2" customFormat="1" ht="21.75" customHeight="1">
      <c r="A380" s="40"/>
      <c r="B380" s="41"/>
      <c r="C380" s="251" t="s">
        <v>628</v>
      </c>
      <c r="D380" s="251" t="s">
        <v>310</v>
      </c>
      <c r="E380" s="252" t="s">
        <v>1957</v>
      </c>
      <c r="F380" s="253" t="s">
        <v>1958</v>
      </c>
      <c r="G380" s="254" t="s">
        <v>166</v>
      </c>
      <c r="H380" s="255">
        <v>2</v>
      </c>
      <c r="I380" s="256"/>
      <c r="J380" s="257">
        <f>ROUND(I380*H380,2)</f>
        <v>0</v>
      </c>
      <c r="K380" s="253" t="s">
        <v>195</v>
      </c>
      <c r="L380" s="258"/>
      <c r="M380" s="259" t="s">
        <v>19</v>
      </c>
      <c r="N380" s="260" t="s">
        <v>40</v>
      </c>
      <c r="O380" s="86"/>
      <c r="P380" s="215">
        <f>O380*H380</f>
        <v>0</v>
      </c>
      <c r="Q380" s="215">
        <v>0.0020999999999999999</v>
      </c>
      <c r="R380" s="215">
        <f>Q380*H380</f>
        <v>0.0041999999999999997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163</v>
      </c>
      <c r="AT380" s="217" t="s">
        <v>310</v>
      </c>
      <c r="AU380" s="217" t="s">
        <v>79</v>
      </c>
      <c r="AY380" s="19" t="s">
        <v>128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77</v>
      </c>
      <c r="BK380" s="218">
        <f>ROUND(I380*H380,2)</f>
        <v>0</v>
      </c>
      <c r="BL380" s="19" t="s">
        <v>145</v>
      </c>
      <c r="BM380" s="217" t="s">
        <v>1959</v>
      </c>
    </row>
    <row r="381" s="14" customFormat="1">
      <c r="A381" s="14"/>
      <c r="B381" s="240"/>
      <c r="C381" s="241"/>
      <c r="D381" s="219" t="s">
        <v>224</v>
      </c>
      <c r="E381" s="242" t="s">
        <v>19</v>
      </c>
      <c r="F381" s="243" t="s">
        <v>1317</v>
      </c>
      <c r="G381" s="241"/>
      <c r="H381" s="244">
        <v>2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224</v>
      </c>
      <c r="AU381" s="250" t="s">
        <v>79</v>
      </c>
      <c r="AV381" s="14" t="s">
        <v>79</v>
      </c>
      <c r="AW381" s="14" t="s">
        <v>31</v>
      </c>
      <c r="AX381" s="14" t="s">
        <v>77</v>
      </c>
      <c r="AY381" s="250" t="s">
        <v>128</v>
      </c>
    </row>
    <row r="382" s="2" customFormat="1" ht="16.5" customHeight="1">
      <c r="A382" s="40"/>
      <c r="B382" s="41"/>
      <c r="C382" s="206" t="s">
        <v>635</v>
      </c>
      <c r="D382" s="206" t="s">
        <v>131</v>
      </c>
      <c r="E382" s="207" t="s">
        <v>1960</v>
      </c>
      <c r="F382" s="208" t="s">
        <v>1961</v>
      </c>
      <c r="G382" s="209" t="s">
        <v>243</v>
      </c>
      <c r="H382" s="210">
        <v>140.5</v>
      </c>
      <c r="I382" s="211"/>
      <c r="J382" s="212">
        <f>ROUND(I382*H382,2)</f>
        <v>0</v>
      </c>
      <c r="K382" s="208" t="s">
        <v>195</v>
      </c>
      <c r="L382" s="46"/>
      <c r="M382" s="213" t="s">
        <v>19</v>
      </c>
      <c r="N382" s="214" t="s">
        <v>40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145</v>
      </c>
      <c r="AT382" s="217" t="s">
        <v>131</v>
      </c>
      <c r="AU382" s="217" t="s">
        <v>79</v>
      </c>
      <c r="AY382" s="19" t="s">
        <v>128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77</v>
      </c>
      <c r="BK382" s="218">
        <f>ROUND(I382*H382,2)</f>
        <v>0</v>
      </c>
      <c r="BL382" s="19" t="s">
        <v>145</v>
      </c>
      <c r="BM382" s="217" t="s">
        <v>1962</v>
      </c>
    </row>
    <row r="383" s="2" customFormat="1">
      <c r="A383" s="40"/>
      <c r="B383" s="41"/>
      <c r="C383" s="42"/>
      <c r="D383" s="228" t="s">
        <v>197</v>
      </c>
      <c r="E383" s="42"/>
      <c r="F383" s="229" t="s">
        <v>1963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197</v>
      </c>
      <c r="AU383" s="19" t="s">
        <v>79</v>
      </c>
    </row>
    <row r="384" s="14" customFormat="1">
      <c r="A384" s="14"/>
      <c r="B384" s="240"/>
      <c r="C384" s="241"/>
      <c r="D384" s="219" t="s">
        <v>224</v>
      </c>
      <c r="E384" s="242" t="s">
        <v>19</v>
      </c>
      <c r="F384" s="243" t="s">
        <v>1722</v>
      </c>
      <c r="G384" s="241"/>
      <c r="H384" s="244">
        <v>140.5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224</v>
      </c>
      <c r="AU384" s="250" t="s">
        <v>79</v>
      </c>
      <c r="AV384" s="14" t="s">
        <v>79</v>
      </c>
      <c r="AW384" s="14" t="s">
        <v>31</v>
      </c>
      <c r="AX384" s="14" t="s">
        <v>77</v>
      </c>
      <c r="AY384" s="250" t="s">
        <v>128</v>
      </c>
    </row>
    <row r="385" s="2" customFormat="1" ht="16.5" customHeight="1">
      <c r="A385" s="40"/>
      <c r="B385" s="41"/>
      <c r="C385" s="206" t="s">
        <v>646</v>
      </c>
      <c r="D385" s="206" t="s">
        <v>131</v>
      </c>
      <c r="E385" s="207" t="s">
        <v>1964</v>
      </c>
      <c r="F385" s="208" t="s">
        <v>1965</v>
      </c>
      <c r="G385" s="209" t="s">
        <v>243</v>
      </c>
      <c r="H385" s="210">
        <v>140.5</v>
      </c>
      <c r="I385" s="211"/>
      <c r="J385" s="212">
        <f>ROUND(I385*H385,2)</f>
        <v>0</v>
      </c>
      <c r="K385" s="208" t="s">
        <v>195</v>
      </c>
      <c r="L385" s="46"/>
      <c r="M385" s="213" t="s">
        <v>19</v>
      </c>
      <c r="N385" s="214" t="s">
        <v>40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145</v>
      </c>
      <c r="AT385" s="217" t="s">
        <v>131</v>
      </c>
      <c r="AU385" s="217" t="s">
        <v>79</v>
      </c>
      <c r="AY385" s="19" t="s">
        <v>128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77</v>
      </c>
      <c r="BK385" s="218">
        <f>ROUND(I385*H385,2)</f>
        <v>0</v>
      </c>
      <c r="BL385" s="19" t="s">
        <v>145</v>
      </c>
      <c r="BM385" s="217" t="s">
        <v>1966</v>
      </c>
    </row>
    <row r="386" s="2" customFormat="1">
      <c r="A386" s="40"/>
      <c r="B386" s="41"/>
      <c r="C386" s="42"/>
      <c r="D386" s="228" t="s">
        <v>197</v>
      </c>
      <c r="E386" s="42"/>
      <c r="F386" s="229" t="s">
        <v>1967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197</v>
      </c>
      <c r="AU386" s="19" t="s">
        <v>79</v>
      </c>
    </row>
    <row r="387" s="14" customFormat="1">
      <c r="A387" s="14"/>
      <c r="B387" s="240"/>
      <c r="C387" s="241"/>
      <c r="D387" s="219" t="s">
        <v>224</v>
      </c>
      <c r="E387" s="242" t="s">
        <v>19</v>
      </c>
      <c r="F387" s="243" t="s">
        <v>1722</v>
      </c>
      <c r="G387" s="241"/>
      <c r="H387" s="244">
        <v>140.5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224</v>
      </c>
      <c r="AU387" s="250" t="s">
        <v>79</v>
      </c>
      <c r="AV387" s="14" t="s">
        <v>79</v>
      </c>
      <c r="AW387" s="14" t="s">
        <v>31</v>
      </c>
      <c r="AX387" s="14" t="s">
        <v>77</v>
      </c>
      <c r="AY387" s="250" t="s">
        <v>128</v>
      </c>
    </row>
    <row r="388" s="2" customFormat="1" ht="16.5" customHeight="1">
      <c r="A388" s="40"/>
      <c r="B388" s="41"/>
      <c r="C388" s="206" t="s">
        <v>654</v>
      </c>
      <c r="D388" s="206" t="s">
        <v>131</v>
      </c>
      <c r="E388" s="207" t="s">
        <v>1968</v>
      </c>
      <c r="F388" s="208" t="s">
        <v>1969</v>
      </c>
      <c r="G388" s="209" t="s">
        <v>243</v>
      </c>
      <c r="H388" s="210">
        <v>75</v>
      </c>
      <c r="I388" s="211"/>
      <c r="J388" s="212">
        <f>ROUND(I388*H388,2)</f>
        <v>0</v>
      </c>
      <c r="K388" s="208" t="s">
        <v>195</v>
      </c>
      <c r="L388" s="46"/>
      <c r="M388" s="213" t="s">
        <v>19</v>
      </c>
      <c r="N388" s="214" t="s">
        <v>40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145</v>
      </c>
      <c r="AT388" s="217" t="s">
        <v>131</v>
      </c>
      <c r="AU388" s="217" t="s">
        <v>79</v>
      </c>
      <c r="AY388" s="19" t="s">
        <v>128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77</v>
      </c>
      <c r="BK388" s="218">
        <f>ROUND(I388*H388,2)</f>
        <v>0</v>
      </c>
      <c r="BL388" s="19" t="s">
        <v>145</v>
      </c>
      <c r="BM388" s="217" t="s">
        <v>1970</v>
      </c>
    </row>
    <row r="389" s="2" customFormat="1">
      <c r="A389" s="40"/>
      <c r="B389" s="41"/>
      <c r="C389" s="42"/>
      <c r="D389" s="228" t="s">
        <v>197</v>
      </c>
      <c r="E389" s="42"/>
      <c r="F389" s="229" t="s">
        <v>1971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197</v>
      </c>
      <c r="AU389" s="19" t="s">
        <v>79</v>
      </c>
    </row>
    <row r="390" s="14" customFormat="1">
      <c r="A390" s="14"/>
      <c r="B390" s="240"/>
      <c r="C390" s="241"/>
      <c r="D390" s="219" t="s">
        <v>224</v>
      </c>
      <c r="E390" s="242" t="s">
        <v>19</v>
      </c>
      <c r="F390" s="243" t="s">
        <v>1735</v>
      </c>
      <c r="G390" s="241"/>
      <c r="H390" s="244">
        <v>75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224</v>
      </c>
      <c r="AU390" s="250" t="s">
        <v>79</v>
      </c>
      <c r="AV390" s="14" t="s">
        <v>79</v>
      </c>
      <c r="AW390" s="14" t="s">
        <v>31</v>
      </c>
      <c r="AX390" s="14" t="s">
        <v>77</v>
      </c>
      <c r="AY390" s="250" t="s">
        <v>128</v>
      </c>
    </row>
    <row r="391" s="2" customFormat="1" ht="16.5" customHeight="1">
      <c r="A391" s="40"/>
      <c r="B391" s="41"/>
      <c r="C391" s="206" t="s">
        <v>659</v>
      </c>
      <c r="D391" s="206" t="s">
        <v>131</v>
      </c>
      <c r="E391" s="207" t="s">
        <v>1972</v>
      </c>
      <c r="F391" s="208" t="s">
        <v>1973</v>
      </c>
      <c r="G391" s="209" t="s">
        <v>243</v>
      </c>
      <c r="H391" s="210">
        <v>75</v>
      </c>
      <c r="I391" s="211"/>
      <c r="J391" s="212">
        <f>ROUND(I391*H391,2)</f>
        <v>0</v>
      </c>
      <c r="K391" s="208" t="s">
        <v>195</v>
      </c>
      <c r="L391" s="46"/>
      <c r="M391" s="213" t="s">
        <v>19</v>
      </c>
      <c r="N391" s="214" t="s">
        <v>40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145</v>
      </c>
      <c r="AT391" s="217" t="s">
        <v>131</v>
      </c>
      <c r="AU391" s="217" t="s">
        <v>79</v>
      </c>
      <c r="AY391" s="19" t="s">
        <v>128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77</v>
      </c>
      <c r="BK391" s="218">
        <f>ROUND(I391*H391,2)</f>
        <v>0</v>
      </c>
      <c r="BL391" s="19" t="s">
        <v>145</v>
      </c>
      <c r="BM391" s="217" t="s">
        <v>1974</v>
      </c>
    </row>
    <row r="392" s="2" customFormat="1">
      <c r="A392" s="40"/>
      <c r="B392" s="41"/>
      <c r="C392" s="42"/>
      <c r="D392" s="228" t="s">
        <v>197</v>
      </c>
      <c r="E392" s="42"/>
      <c r="F392" s="229" t="s">
        <v>1975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197</v>
      </c>
      <c r="AU392" s="19" t="s">
        <v>79</v>
      </c>
    </row>
    <row r="393" s="14" customFormat="1">
      <c r="A393" s="14"/>
      <c r="B393" s="240"/>
      <c r="C393" s="241"/>
      <c r="D393" s="219" t="s">
        <v>224</v>
      </c>
      <c r="E393" s="242" t="s">
        <v>19</v>
      </c>
      <c r="F393" s="243" t="s">
        <v>1735</v>
      </c>
      <c r="G393" s="241"/>
      <c r="H393" s="244">
        <v>75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224</v>
      </c>
      <c r="AU393" s="250" t="s">
        <v>79</v>
      </c>
      <c r="AV393" s="14" t="s">
        <v>79</v>
      </c>
      <c r="AW393" s="14" t="s">
        <v>31</v>
      </c>
      <c r="AX393" s="14" t="s">
        <v>77</v>
      </c>
      <c r="AY393" s="250" t="s">
        <v>128</v>
      </c>
    </row>
    <row r="394" s="2" customFormat="1" ht="16.5" customHeight="1">
      <c r="A394" s="40"/>
      <c r="B394" s="41"/>
      <c r="C394" s="206" t="s">
        <v>666</v>
      </c>
      <c r="D394" s="206" t="s">
        <v>131</v>
      </c>
      <c r="E394" s="207" t="s">
        <v>1976</v>
      </c>
      <c r="F394" s="208" t="s">
        <v>1977</v>
      </c>
      <c r="G394" s="209" t="s">
        <v>166</v>
      </c>
      <c r="H394" s="210">
        <v>6</v>
      </c>
      <c r="I394" s="211"/>
      <c r="J394" s="212">
        <f>ROUND(I394*H394,2)</f>
        <v>0</v>
      </c>
      <c r="K394" s="208" t="s">
        <v>195</v>
      </c>
      <c r="L394" s="46"/>
      <c r="M394" s="213" t="s">
        <v>19</v>
      </c>
      <c r="N394" s="214" t="s">
        <v>40</v>
      </c>
      <c r="O394" s="86"/>
      <c r="P394" s="215">
        <f>O394*H394</f>
        <v>0</v>
      </c>
      <c r="Q394" s="215">
        <v>0.45937</v>
      </c>
      <c r="R394" s="215">
        <f>Q394*H394</f>
        <v>2.7562199999999999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145</v>
      </c>
      <c r="AT394" s="217" t="s">
        <v>131</v>
      </c>
      <c r="AU394" s="217" t="s">
        <v>79</v>
      </c>
      <c r="AY394" s="19" t="s">
        <v>128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77</v>
      </c>
      <c r="BK394" s="218">
        <f>ROUND(I394*H394,2)</f>
        <v>0</v>
      </c>
      <c r="BL394" s="19" t="s">
        <v>145</v>
      </c>
      <c r="BM394" s="217" t="s">
        <v>1978</v>
      </c>
    </row>
    <row r="395" s="2" customFormat="1">
      <c r="A395" s="40"/>
      <c r="B395" s="41"/>
      <c r="C395" s="42"/>
      <c r="D395" s="228" t="s">
        <v>197</v>
      </c>
      <c r="E395" s="42"/>
      <c r="F395" s="229" t="s">
        <v>1979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197</v>
      </c>
      <c r="AU395" s="19" t="s">
        <v>79</v>
      </c>
    </row>
    <row r="396" s="14" customFormat="1">
      <c r="A396" s="14"/>
      <c r="B396" s="240"/>
      <c r="C396" s="241"/>
      <c r="D396" s="219" t="s">
        <v>224</v>
      </c>
      <c r="E396" s="242" t="s">
        <v>19</v>
      </c>
      <c r="F396" s="243" t="s">
        <v>1460</v>
      </c>
      <c r="G396" s="241"/>
      <c r="H396" s="244">
        <v>6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224</v>
      </c>
      <c r="AU396" s="250" t="s">
        <v>79</v>
      </c>
      <c r="AV396" s="14" t="s">
        <v>79</v>
      </c>
      <c r="AW396" s="14" t="s">
        <v>31</v>
      </c>
      <c r="AX396" s="14" t="s">
        <v>77</v>
      </c>
      <c r="AY396" s="250" t="s">
        <v>128</v>
      </c>
    </row>
    <row r="397" s="2" customFormat="1" ht="16.5" customHeight="1">
      <c r="A397" s="40"/>
      <c r="B397" s="41"/>
      <c r="C397" s="206" t="s">
        <v>673</v>
      </c>
      <c r="D397" s="206" t="s">
        <v>131</v>
      </c>
      <c r="E397" s="207" t="s">
        <v>1980</v>
      </c>
      <c r="F397" s="208" t="s">
        <v>1981</v>
      </c>
      <c r="G397" s="209" t="s">
        <v>243</v>
      </c>
      <c r="H397" s="210">
        <v>118.5</v>
      </c>
      <c r="I397" s="211"/>
      <c r="J397" s="212">
        <f>ROUND(I397*H397,2)</f>
        <v>0</v>
      </c>
      <c r="K397" s="208" t="s">
        <v>195</v>
      </c>
      <c r="L397" s="46"/>
      <c r="M397" s="213" t="s">
        <v>19</v>
      </c>
      <c r="N397" s="214" t="s">
        <v>40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145</v>
      </c>
      <c r="AT397" s="217" t="s">
        <v>131</v>
      </c>
      <c r="AU397" s="217" t="s">
        <v>79</v>
      </c>
      <c r="AY397" s="19" t="s">
        <v>128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77</v>
      </c>
      <c r="BK397" s="218">
        <f>ROUND(I397*H397,2)</f>
        <v>0</v>
      </c>
      <c r="BL397" s="19" t="s">
        <v>145</v>
      </c>
      <c r="BM397" s="217" t="s">
        <v>1982</v>
      </c>
    </row>
    <row r="398" s="2" customFormat="1">
      <c r="A398" s="40"/>
      <c r="B398" s="41"/>
      <c r="C398" s="42"/>
      <c r="D398" s="228" t="s">
        <v>197</v>
      </c>
      <c r="E398" s="42"/>
      <c r="F398" s="229" t="s">
        <v>1983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197</v>
      </c>
      <c r="AU398" s="19" t="s">
        <v>79</v>
      </c>
    </row>
    <row r="399" s="14" customFormat="1">
      <c r="A399" s="14"/>
      <c r="B399" s="240"/>
      <c r="C399" s="241"/>
      <c r="D399" s="219" t="s">
        <v>224</v>
      </c>
      <c r="E399" s="242" t="s">
        <v>19</v>
      </c>
      <c r="F399" s="243" t="s">
        <v>1746</v>
      </c>
      <c r="G399" s="241"/>
      <c r="H399" s="244">
        <v>118.5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224</v>
      </c>
      <c r="AU399" s="250" t="s">
        <v>79</v>
      </c>
      <c r="AV399" s="14" t="s">
        <v>79</v>
      </c>
      <c r="AW399" s="14" t="s">
        <v>31</v>
      </c>
      <c r="AX399" s="14" t="s">
        <v>77</v>
      </c>
      <c r="AY399" s="250" t="s">
        <v>128</v>
      </c>
    </row>
    <row r="400" s="2" customFormat="1" ht="16.5" customHeight="1">
      <c r="A400" s="40"/>
      <c r="B400" s="41"/>
      <c r="C400" s="206" t="s">
        <v>678</v>
      </c>
      <c r="D400" s="206" t="s">
        <v>131</v>
      </c>
      <c r="E400" s="207" t="s">
        <v>1984</v>
      </c>
      <c r="F400" s="208" t="s">
        <v>1985</v>
      </c>
      <c r="G400" s="209" t="s">
        <v>243</v>
      </c>
      <c r="H400" s="210">
        <v>118.5</v>
      </c>
      <c r="I400" s="211"/>
      <c r="J400" s="212">
        <f>ROUND(I400*H400,2)</f>
        <v>0</v>
      </c>
      <c r="K400" s="208" t="s">
        <v>195</v>
      </c>
      <c r="L400" s="46"/>
      <c r="M400" s="213" t="s">
        <v>19</v>
      </c>
      <c r="N400" s="214" t="s">
        <v>40</v>
      </c>
      <c r="O400" s="86"/>
      <c r="P400" s="215">
        <f>O400*H400</f>
        <v>0</v>
      </c>
      <c r="Q400" s="215">
        <v>1.0000000000000001E-05</v>
      </c>
      <c r="R400" s="215">
        <f>Q400*H400</f>
        <v>0.0011850000000000001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145</v>
      </c>
      <c r="AT400" s="217" t="s">
        <v>131</v>
      </c>
      <c r="AU400" s="217" t="s">
        <v>79</v>
      </c>
      <c r="AY400" s="19" t="s">
        <v>128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77</v>
      </c>
      <c r="BK400" s="218">
        <f>ROUND(I400*H400,2)</f>
        <v>0</v>
      </c>
      <c r="BL400" s="19" t="s">
        <v>145</v>
      </c>
      <c r="BM400" s="217" t="s">
        <v>1986</v>
      </c>
    </row>
    <row r="401" s="2" customFormat="1">
      <c r="A401" s="40"/>
      <c r="B401" s="41"/>
      <c r="C401" s="42"/>
      <c r="D401" s="228" t="s">
        <v>197</v>
      </c>
      <c r="E401" s="42"/>
      <c r="F401" s="229" t="s">
        <v>1987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197</v>
      </c>
      <c r="AU401" s="19" t="s">
        <v>79</v>
      </c>
    </row>
    <row r="402" s="14" customFormat="1">
      <c r="A402" s="14"/>
      <c r="B402" s="240"/>
      <c r="C402" s="241"/>
      <c r="D402" s="219" t="s">
        <v>224</v>
      </c>
      <c r="E402" s="242" t="s">
        <v>19</v>
      </c>
      <c r="F402" s="243" t="s">
        <v>1746</v>
      </c>
      <c r="G402" s="241"/>
      <c r="H402" s="244">
        <v>118.5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224</v>
      </c>
      <c r="AU402" s="250" t="s">
        <v>79</v>
      </c>
      <c r="AV402" s="14" t="s">
        <v>79</v>
      </c>
      <c r="AW402" s="14" t="s">
        <v>31</v>
      </c>
      <c r="AX402" s="14" t="s">
        <v>77</v>
      </c>
      <c r="AY402" s="250" t="s">
        <v>128</v>
      </c>
    </row>
    <row r="403" s="2" customFormat="1" ht="16.5" customHeight="1">
      <c r="A403" s="40"/>
      <c r="B403" s="41"/>
      <c r="C403" s="206" t="s">
        <v>974</v>
      </c>
      <c r="D403" s="206" t="s">
        <v>131</v>
      </c>
      <c r="E403" s="207" t="s">
        <v>1988</v>
      </c>
      <c r="F403" s="208" t="s">
        <v>1989</v>
      </c>
      <c r="G403" s="209" t="s">
        <v>166</v>
      </c>
      <c r="H403" s="210">
        <v>4</v>
      </c>
      <c r="I403" s="211"/>
      <c r="J403" s="212">
        <f>ROUND(I403*H403,2)</f>
        <v>0</v>
      </c>
      <c r="K403" s="208" t="s">
        <v>195</v>
      </c>
      <c r="L403" s="46"/>
      <c r="M403" s="213" t="s">
        <v>19</v>
      </c>
      <c r="N403" s="214" t="s">
        <v>40</v>
      </c>
      <c r="O403" s="86"/>
      <c r="P403" s="215">
        <f>O403*H403</f>
        <v>0</v>
      </c>
      <c r="Q403" s="215">
        <v>0.47094000000000003</v>
      </c>
      <c r="R403" s="215">
        <f>Q403*H403</f>
        <v>1.8837600000000001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145</v>
      </c>
      <c r="AT403" s="217" t="s">
        <v>131</v>
      </c>
      <c r="AU403" s="217" t="s">
        <v>79</v>
      </c>
      <c r="AY403" s="19" t="s">
        <v>128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77</v>
      </c>
      <c r="BK403" s="218">
        <f>ROUND(I403*H403,2)</f>
        <v>0</v>
      </c>
      <c r="BL403" s="19" t="s">
        <v>145</v>
      </c>
      <c r="BM403" s="217" t="s">
        <v>1990</v>
      </c>
    </row>
    <row r="404" s="2" customFormat="1">
      <c r="A404" s="40"/>
      <c r="B404" s="41"/>
      <c r="C404" s="42"/>
      <c r="D404" s="228" t="s">
        <v>197</v>
      </c>
      <c r="E404" s="42"/>
      <c r="F404" s="229" t="s">
        <v>1991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197</v>
      </c>
      <c r="AU404" s="19" t="s">
        <v>79</v>
      </c>
    </row>
    <row r="405" s="14" customFormat="1">
      <c r="A405" s="14"/>
      <c r="B405" s="240"/>
      <c r="C405" s="241"/>
      <c r="D405" s="219" t="s">
        <v>224</v>
      </c>
      <c r="E405" s="242" t="s">
        <v>19</v>
      </c>
      <c r="F405" s="243" t="s">
        <v>1326</v>
      </c>
      <c r="G405" s="241"/>
      <c r="H405" s="244">
        <v>4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224</v>
      </c>
      <c r="AU405" s="250" t="s">
        <v>79</v>
      </c>
      <c r="AV405" s="14" t="s">
        <v>79</v>
      </c>
      <c r="AW405" s="14" t="s">
        <v>31</v>
      </c>
      <c r="AX405" s="14" t="s">
        <v>77</v>
      </c>
      <c r="AY405" s="250" t="s">
        <v>128</v>
      </c>
    </row>
    <row r="406" s="2" customFormat="1" ht="16.5" customHeight="1">
      <c r="A406" s="40"/>
      <c r="B406" s="41"/>
      <c r="C406" s="206" t="s">
        <v>978</v>
      </c>
      <c r="D406" s="206" t="s">
        <v>131</v>
      </c>
      <c r="E406" s="207" t="s">
        <v>1992</v>
      </c>
      <c r="F406" s="208" t="s">
        <v>1993</v>
      </c>
      <c r="G406" s="209" t="s">
        <v>166</v>
      </c>
      <c r="H406" s="210">
        <v>16</v>
      </c>
      <c r="I406" s="211"/>
      <c r="J406" s="212">
        <f>ROUND(I406*H406,2)</f>
        <v>0</v>
      </c>
      <c r="K406" s="208" t="s">
        <v>195</v>
      </c>
      <c r="L406" s="46"/>
      <c r="M406" s="213" t="s">
        <v>19</v>
      </c>
      <c r="N406" s="214" t="s">
        <v>40</v>
      </c>
      <c r="O406" s="86"/>
      <c r="P406" s="215">
        <f>O406*H406</f>
        <v>0</v>
      </c>
      <c r="Q406" s="215">
        <v>0.12303</v>
      </c>
      <c r="R406" s="215">
        <f>Q406*H406</f>
        <v>1.96848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145</v>
      </c>
      <c r="AT406" s="217" t="s">
        <v>131</v>
      </c>
      <c r="AU406" s="217" t="s">
        <v>79</v>
      </c>
      <c r="AY406" s="19" t="s">
        <v>128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77</v>
      </c>
      <c r="BK406" s="218">
        <f>ROUND(I406*H406,2)</f>
        <v>0</v>
      </c>
      <c r="BL406" s="19" t="s">
        <v>145</v>
      </c>
      <c r="BM406" s="217" t="s">
        <v>1994</v>
      </c>
    </row>
    <row r="407" s="2" customFormat="1">
      <c r="A407" s="40"/>
      <c r="B407" s="41"/>
      <c r="C407" s="42"/>
      <c r="D407" s="228" t="s">
        <v>197</v>
      </c>
      <c r="E407" s="42"/>
      <c r="F407" s="229" t="s">
        <v>1995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197</v>
      </c>
      <c r="AU407" s="19" t="s">
        <v>79</v>
      </c>
    </row>
    <row r="408" s="13" customFormat="1">
      <c r="A408" s="13"/>
      <c r="B408" s="230"/>
      <c r="C408" s="231"/>
      <c r="D408" s="219" t="s">
        <v>224</v>
      </c>
      <c r="E408" s="232" t="s">
        <v>19</v>
      </c>
      <c r="F408" s="233" t="s">
        <v>1721</v>
      </c>
      <c r="G408" s="231"/>
      <c r="H408" s="232" t="s">
        <v>19</v>
      </c>
      <c r="I408" s="234"/>
      <c r="J408" s="231"/>
      <c r="K408" s="231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224</v>
      </c>
      <c r="AU408" s="239" t="s">
        <v>79</v>
      </c>
      <c r="AV408" s="13" t="s">
        <v>77</v>
      </c>
      <c r="AW408" s="13" t="s">
        <v>31</v>
      </c>
      <c r="AX408" s="13" t="s">
        <v>69</v>
      </c>
      <c r="AY408" s="239" t="s">
        <v>128</v>
      </c>
    </row>
    <row r="409" s="14" customFormat="1">
      <c r="A409" s="14"/>
      <c r="B409" s="240"/>
      <c r="C409" s="241"/>
      <c r="D409" s="219" t="s">
        <v>224</v>
      </c>
      <c r="E409" s="242" t="s">
        <v>19</v>
      </c>
      <c r="F409" s="243" t="s">
        <v>1996</v>
      </c>
      <c r="G409" s="241"/>
      <c r="H409" s="244">
        <v>16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224</v>
      </c>
      <c r="AU409" s="250" t="s">
        <v>79</v>
      </c>
      <c r="AV409" s="14" t="s">
        <v>79</v>
      </c>
      <c r="AW409" s="14" t="s">
        <v>31</v>
      </c>
      <c r="AX409" s="14" t="s">
        <v>77</v>
      </c>
      <c r="AY409" s="250" t="s">
        <v>128</v>
      </c>
    </row>
    <row r="410" s="2" customFormat="1" ht="16.5" customHeight="1">
      <c r="A410" s="40"/>
      <c r="B410" s="41"/>
      <c r="C410" s="251" t="s">
        <v>982</v>
      </c>
      <c r="D410" s="251" t="s">
        <v>310</v>
      </c>
      <c r="E410" s="252" t="s">
        <v>1997</v>
      </c>
      <c r="F410" s="253" t="s">
        <v>1998</v>
      </c>
      <c r="G410" s="254" t="s">
        <v>166</v>
      </c>
      <c r="H410" s="255">
        <v>11</v>
      </c>
      <c r="I410" s="256"/>
      <c r="J410" s="257">
        <f>ROUND(I410*H410,2)</f>
        <v>0</v>
      </c>
      <c r="K410" s="253" t="s">
        <v>19</v>
      </c>
      <c r="L410" s="258"/>
      <c r="M410" s="259" t="s">
        <v>19</v>
      </c>
      <c r="N410" s="260" t="s">
        <v>40</v>
      </c>
      <c r="O410" s="86"/>
      <c r="P410" s="215">
        <f>O410*H410</f>
        <v>0</v>
      </c>
      <c r="Q410" s="215">
        <v>0.012999999999999999</v>
      </c>
      <c r="R410" s="215">
        <f>Q410*H410</f>
        <v>0.14299999999999999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163</v>
      </c>
      <c r="AT410" s="217" t="s">
        <v>310</v>
      </c>
      <c r="AU410" s="217" t="s">
        <v>79</v>
      </c>
      <c r="AY410" s="19" t="s">
        <v>128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77</v>
      </c>
      <c r="BK410" s="218">
        <f>ROUND(I410*H410,2)</f>
        <v>0</v>
      </c>
      <c r="BL410" s="19" t="s">
        <v>145</v>
      </c>
      <c r="BM410" s="217" t="s">
        <v>1999</v>
      </c>
    </row>
    <row r="411" s="14" customFormat="1">
      <c r="A411" s="14"/>
      <c r="B411" s="240"/>
      <c r="C411" s="241"/>
      <c r="D411" s="219" t="s">
        <v>224</v>
      </c>
      <c r="E411" s="242" t="s">
        <v>19</v>
      </c>
      <c r="F411" s="243" t="s">
        <v>1951</v>
      </c>
      <c r="G411" s="241"/>
      <c r="H411" s="244">
        <v>11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224</v>
      </c>
      <c r="AU411" s="250" t="s">
        <v>79</v>
      </c>
      <c r="AV411" s="14" t="s">
        <v>79</v>
      </c>
      <c r="AW411" s="14" t="s">
        <v>31</v>
      </c>
      <c r="AX411" s="14" t="s">
        <v>77</v>
      </c>
      <c r="AY411" s="250" t="s">
        <v>128</v>
      </c>
    </row>
    <row r="412" s="2" customFormat="1" ht="16.5" customHeight="1">
      <c r="A412" s="40"/>
      <c r="B412" s="41"/>
      <c r="C412" s="251" t="s">
        <v>986</v>
      </c>
      <c r="D412" s="251" t="s">
        <v>310</v>
      </c>
      <c r="E412" s="252" t="s">
        <v>2000</v>
      </c>
      <c r="F412" s="253" t="s">
        <v>2001</v>
      </c>
      <c r="G412" s="254" t="s">
        <v>166</v>
      </c>
      <c r="H412" s="255">
        <v>5</v>
      </c>
      <c r="I412" s="256"/>
      <c r="J412" s="257">
        <f>ROUND(I412*H412,2)</f>
        <v>0</v>
      </c>
      <c r="K412" s="253" t="s">
        <v>19</v>
      </c>
      <c r="L412" s="258"/>
      <c r="M412" s="259" t="s">
        <v>19</v>
      </c>
      <c r="N412" s="260" t="s">
        <v>40</v>
      </c>
      <c r="O412" s="86"/>
      <c r="P412" s="215">
        <f>O412*H412</f>
        <v>0</v>
      </c>
      <c r="Q412" s="215">
        <v>0.0092999999999999992</v>
      </c>
      <c r="R412" s="215">
        <f>Q412*H412</f>
        <v>0.0465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163</v>
      </c>
      <c r="AT412" s="217" t="s">
        <v>310</v>
      </c>
      <c r="AU412" s="217" t="s">
        <v>79</v>
      </c>
      <c r="AY412" s="19" t="s">
        <v>128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77</v>
      </c>
      <c r="BK412" s="218">
        <f>ROUND(I412*H412,2)</f>
        <v>0</v>
      </c>
      <c r="BL412" s="19" t="s">
        <v>145</v>
      </c>
      <c r="BM412" s="217" t="s">
        <v>2002</v>
      </c>
    </row>
    <row r="413" s="13" customFormat="1">
      <c r="A413" s="13"/>
      <c r="B413" s="230"/>
      <c r="C413" s="231"/>
      <c r="D413" s="219" t="s">
        <v>224</v>
      </c>
      <c r="E413" s="232" t="s">
        <v>19</v>
      </c>
      <c r="F413" s="233" t="s">
        <v>1721</v>
      </c>
      <c r="G413" s="231"/>
      <c r="H413" s="232" t="s">
        <v>19</v>
      </c>
      <c r="I413" s="234"/>
      <c r="J413" s="231"/>
      <c r="K413" s="231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224</v>
      </c>
      <c r="AU413" s="239" t="s">
        <v>79</v>
      </c>
      <c r="AV413" s="13" t="s">
        <v>77</v>
      </c>
      <c r="AW413" s="13" t="s">
        <v>31</v>
      </c>
      <c r="AX413" s="13" t="s">
        <v>69</v>
      </c>
      <c r="AY413" s="239" t="s">
        <v>128</v>
      </c>
    </row>
    <row r="414" s="13" customFormat="1">
      <c r="A414" s="13"/>
      <c r="B414" s="230"/>
      <c r="C414" s="231"/>
      <c r="D414" s="219" t="s">
        <v>224</v>
      </c>
      <c r="E414" s="232" t="s">
        <v>19</v>
      </c>
      <c r="F414" s="233" t="s">
        <v>2003</v>
      </c>
      <c r="G414" s="231"/>
      <c r="H414" s="232" t="s">
        <v>19</v>
      </c>
      <c r="I414" s="234"/>
      <c r="J414" s="231"/>
      <c r="K414" s="231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224</v>
      </c>
      <c r="AU414" s="239" t="s">
        <v>79</v>
      </c>
      <c r="AV414" s="13" t="s">
        <v>77</v>
      </c>
      <c r="AW414" s="13" t="s">
        <v>31</v>
      </c>
      <c r="AX414" s="13" t="s">
        <v>69</v>
      </c>
      <c r="AY414" s="239" t="s">
        <v>128</v>
      </c>
    </row>
    <row r="415" s="14" customFormat="1">
      <c r="A415" s="14"/>
      <c r="B415" s="240"/>
      <c r="C415" s="241"/>
      <c r="D415" s="219" t="s">
        <v>224</v>
      </c>
      <c r="E415" s="242" t="s">
        <v>19</v>
      </c>
      <c r="F415" s="243" t="s">
        <v>1551</v>
      </c>
      <c r="G415" s="241"/>
      <c r="H415" s="244">
        <v>5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224</v>
      </c>
      <c r="AU415" s="250" t="s">
        <v>79</v>
      </c>
      <c r="AV415" s="14" t="s">
        <v>79</v>
      </c>
      <c r="AW415" s="14" t="s">
        <v>31</v>
      </c>
      <c r="AX415" s="14" t="s">
        <v>77</v>
      </c>
      <c r="AY415" s="250" t="s">
        <v>128</v>
      </c>
    </row>
    <row r="416" s="2" customFormat="1" ht="16.5" customHeight="1">
      <c r="A416" s="40"/>
      <c r="B416" s="41"/>
      <c r="C416" s="206" t="s">
        <v>990</v>
      </c>
      <c r="D416" s="206" t="s">
        <v>131</v>
      </c>
      <c r="E416" s="207" t="s">
        <v>2004</v>
      </c>
      <c r="F416" s="208" t="s">
        <v>2005</v>
      </c>
      <c r="G416" s="209" t="s">
        <v>166</v>
      </c>
      <c r="H416" s="210">
        <v>1</v>
      </c>
      <c r="I416" s="211"/>
      <c r="J416" s="212">
        <f>ROUND(I416*H416,2)</f>
        <v>0</v>
      </c>
      <c r="K416" s="208" t="s">
        <v>195</v>
      </c>
      <c r="L416" s="46"/>
      <c r="M416" s="213" t="s">
        <v>19</v>
      </c>
      <c r="N416" s="214" t="s">
        <v>40</v>
      </c>
      <c r="O416" s="86"/>
      <c r="P416" s="215">
        <f>O416*H416</f>
        <v>0</v>
      </c>
      <c r="Q416" s="215">
        <v>0.32906000000000002</v>
      </c>
      <c r="R416" s="215">
        <f>Q416*H416</f>
        <v>0.32906000000000002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145</v>
      </c>
      <c r="AT416" s="217" t="s">
        <v>131</v>
      </c>
      <c r="AU416" s="217" t="s">
        <v>79</v>
      </c>
      <c r="AY416" s="19" t="s">
        <v>128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77</v>
      </c>
      <c r="BK416" s="218">
        <f>ROUND(I416*H416,2)</f>
        <v>0</v>
      </c>
      <c r="BL416" s="19" t="s">
        <v>145</v>
      </c>
      <c r="BM416" s="217" t="s">
        <v>2006</v>
      </c>
    </row>
    <row r="417" s="2" customFormat="1">
      <c r="A417" s="40"/>
      <c r="B417" s="41"/>
      <c r="C417" s="42"/>
      <c r="D417" s="228" t="s">
        <v>197</v>
      </c>
      <c r="E417" s="42"/>
      <c r="F417" s="229" t="s">
        <v>2007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197</v>
      </c>
      <c r="AU417" s="19" t="s">
        <v>79</v>
      </c>
    </row>
    <row r="418" s="13" customFormat="1">
      <c r="A418" s="13"/>
      <c r="B418" s="230"/>
      <c r="C418" s="231"/>
      <c r="D418" s="219" t="s">
        <v>224</v>
      </c>
      <c r="E418" s="232" t="s">
        <v>19</v>
      </c>
      <c r="F418" s="233" t="s">
        <v>1721</v>
      </c>
      <c r="G418" s="231"/>
      <c r="H418" s="232" t="s">
        <v>19</v>
      </c>
      <c r="I418" s="234"/>
      <c r="J418" s="231"/>
      <c r="K418" s="231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224</v>
      </c>
      <c r="AU418" s="239" t="s">
        <v>79</v>
      </c>
      <c r="AV418" s="13" t="s">
        <v>77</v>
      </c>
      <c r="AW418" s="13" t="s">
        <v>31</v>
      </c>
      <c r="AX418" s="13" t="s">
        <v>69</v>
      </c>
      <c r="AY418" s="239" t="s">
        <v>128</v>
      </c>
    </row>
    <row r="419" s="14" customFormat="1">
      <c r="A419" s="14"/>
      <c r="B419" s="240"/>
      <c r="C419" s="241"/>
      <c r="D419" s="219" t="s">
        <v>224</v>
      </c>
      <c r="E419" s="242" t="s">
        <v>19</v>
      </c>
      <c r="F419" s="243" t="s">
        <v>1511</v>
      </c>
      <c r="G419" s="241"/>
      <c r="H419" s="244">
        <v>1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224</v>
      </c>
      <c r="AU419" s="250" t="s">
        <v>79</v>
      </c>
      <c r="AV419" s="14" t="s">
        <v>79</v>
      </c>
      <c r="AW419" s="14" t="s">
        <v>31</v>
      </c>
      <c r="AX419" s="14" t="s">
        <v>77</v>
      </c>
      <c r="AY419" s="250" t="s">
        <v>128</v>
      </c>
    </row>
    <row r="420" s="2" customFormat="1" ht="16.5" customHeight="1">
      <c r="A420" s="40"/>
      <c r="B420" s="41"/>
      <c r="C420" s="251" t="s">
        <v>992</v>
      </c>
      <c r="D420" s="251" t="s">
        <v>310</v>
      </c>
      <c r="E420" s="252" t="s">
        <v>2008</v>
      </c>
      <c r="F420" s="253" t="s">
        <v>2009</v>
      </c>
      <c r="G420" s="254" t="s">
        <v>166</v>
      </c>
      <c r="H420" s="255">
        <v>1</v>
      </c>
      <c r="I420" s="256"/>
      <c r="J420" s="257">
        <f>ROUND(I420*H420,2)</f>
        <v>0</v>
      </c>
      <c r="K420" s="253" t="s">
        <v>19</v>
      </c>
      <c r="L420" s="258"/>
      <c r="M420" s="259" t="s">
        <v>19</v>
      </c>
      <c r="N420" s="260" t="s">
        <v>40</v>
      </c>
      <c r="O420" s="86"/>
      <c r="P420" s="215">
        <f>O420*H420</f>
        <v>0</v>
      </c>
      <c r="Q420" s="215">
        <v>0.021000000000000001</v>
      </c>
      <c r="R420" s="215">
        <f>Q420*H420</f>
        <v>0.021000000000000001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163</v>
      </c>
      <c r="AT420" s="217" t="s">
        <v>310</v>
      </c>
      <c r="AU420" s="217" t="s">
        <v>79</v>
      </c>
      <c r="AY420" s="19" t="s">
        <v>128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77</v>
      </c>
      <c r="BK420" s="218">
        <f>ROUND(I420*H420,2)</f>
        <v>0</v>
      </c>
      <c r="BL420" s="19" t="s">
        <v>145</v>
      </c>
      <c r="BM420" s="217" t="s">
        <v>2010</v>
      </c>
    </row>
    <row r="421" s="14" customFormat="1">
      <c r="A421" s="14"/>
      <c r="B421" s="240"/>
      <c r="C421" s="241"/>
      <c r="D421" s="219" t="s">
        <v>224</v>
      </c>
      <c r="E421" s="242" t="s">
        <v>19</v>
      </c>
      <c r="F421" s="243" t="s">
        <v>1511</v>
      </c>
      <c r="G421" s="241"/>
      <c r="H421" s="244">
        <v>1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224</v>
      </c>
      <c r="AU421" s="250" t="s">
        <v>79</v>
      </c>
      <c r="AV421" s="14" t="s">
        <v>79</v>
      </c>
      <c r="AW421" s="14" t="s">
        <v>31</v>
      </c>
      <c r="AX421" s="14" t="s">
        <v>77</v>
      </c>
      <c r="AY421" s="250" t="s">
        <v>128</v>
      </c>
    </row>
    <row r="422" s="2" customFormat="1" ht="16.5" customHeight="1">
      <c r="A422" s="40"/>
      <c r="B422" s="41"/>
      <c r="C422" s="251" t="s">
        <v>994</v>
      </c>
      <c r="D422" s="251" t="s">
        <v>310</v>
      </c>
      <c r="E422" s="252" t="s">
        <v>2011</v>
      </c>
      <c r="F422" s="253" t="s">
        <v>2012</v>
      </c>
      <c r="G422" s="254" t="s">
        <v>166</v>
      </c>
      <c r="H422" s="255">
        <v>1</v>
      </c>
      <c r="I422" s="256"/>
      <c r="J422" s="257">
        <f>ROUND(I422*H422,2)</f>
        <v>0</v>
      </c>
      <c r="K422" s="253" t="s">
        <v>19</v>
      </c>
      <c r="L422" s="258"/>
      <c r="M422" s="259" t="s">
        <v>19</v>
      </c>
      <c r="N422" s="260" t="s">
        <v>40</v>
      </c>
      <c r="O422" s="86"/>
      <c r="P422" s="215">
        <f>O422*H422</f>
        <v>0</v>
      </c>
      <c r="Q422" s="215">
        <v>0.001</v>
      </c>
      <c r="R422" s="215">
        <f>Q422*H422</f>
        <v>0.001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163</v>
      </c>
      <c r="AT422" s="217" t="s">
        <v>310</v>
      </c>
      <c r="AU422" s="217" t="s">
        <v>79</v>
      </c>
      <c r="AY422" s="19" t="s">
        <v>128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77</v>
      </c>
      <c r="BK422" s="218">
        <f>ROUND(I422*H422,2)</f>
        <v>0</v>
      </c>
      <c r="BL422" s="19" t="s">
        <v>145</v>
      </c>
      <c r="BM422" s="217" t="s">
        <v>2013</v>
      </c>
    </row>
    <row r="423" s="14" customFormat="1">
      <c r="A423" s="14"/>
      <c r="B423" s="240"/>
      <c r="C423" s="241"/>
      <c r="D423" s="219" t="s">
        <v>224</v>
      </c>
      <c r="E423" s="242" t="s">
        <v>19</v>
      </c>
      <c r="F423" s="243" t="s">
        <v>1511</v>
      </c>
      <c r="G423" s="241"/>
      <c r="H423" s="244">
        <v>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224</v>
      </c>
      <c r="AU423" s="250" t="s">
        <v>79</v>
      </c>
      <c r="AV423" s="14" t="s">
        <v>79</v>
      </c>
      <c r="AW423" s="14" t="s">
        <v>31</v>
      </c>
      <c r="AX423" s="14" t="s">
        <v>77</v>
      </c>
      <c r="AY423" s="250" t="s">
        <v>128</v>
      </c>
    </row>
    <row r="424" s="2" customFormat="1" ht="16.5" customHeight="1">
      <c r="A424" s="40"/>
      <c r="B424" s="41"/>
      <c r="C424" s="206" t="s">
        <v>996</v>
      </c>
      <c r="D424" s="206" t="s">
        <v>131</v>
      </c>
      <c r="E424" s="207" t="s">
        <v>2014</v>
      </c>
      <c r="F424" s="208" t="s">
        <v>2015</v>
      </c>
      <c r="G424" s="209" t="s">
        <v>166</v>
      </c>
      <c r="H424" s="210">
        <v>13</v>
      </c>
      <c r="I424" s="211"/>
      <c r="J424" s="212">
        <f>ROUND(I424*H424,2)</f>
        <v>0</v>
      </c>
      <c r="K424" s="208" t="s">
        <v>195</v>
      </c>
      <c r="L424" s="46"/>
      <c r="M424" s="213" t="s">
        <v>19</v>
      </c>
      <c r="N424" s="214" t="s">
        <v>40</v>
      </c>
      <c r="O424" s="86"/>
      <c r="P424" s="215">
        <f>O424*H424</f>
        <v>0</v>
      </c>
      <c r="Q424" s="215">
        <v>0.00031</v>
      </c>
      <c r="R424" s="215">
        <f>Q424*H424</f>
        <v>0.0040299999999999997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145</v>
      </c>
      <c r="AT424" s="217" t="s">
        <v>131</v>
      </c>
      <c r="AU424" s="217" t="s">
        <v>79</v>
      </c>
      <c r="AY424" s="19" t="s">
        <v>128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77</v>
      </c>
      <c r="BK424" s="218">
        <f>ROUND(I424*H424,2)</f>
        <v>0</v>
      </c>
      <c r="BL424" s="19" t="s">
        <v>145</v>
      </c>
      <c r="BM424" s="217" t="s">
        <v>2016</v>
      </c>
    </row>
    <row r="425" s="2" customFormat="1">
      <c r="A425" s="40"/>
      <c r="B425" s="41"/>
      <c r="C425" s="42"/>
      <c r="D425" s="228" t="s">
        <v>197</v>
      </c>
      <c r="E425" s="42"/>
      <c r="F425" s="229" t="s">
        <v>2017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197</v>
      </c>
      <c r="AU425" s="19" t="s">
        <v>79</v>
      </c>
    </row>
    <row r="426" s="13" customFormat="1">
      <c r="A426" s="13"/>
      <c r="B426" s="230"/>
      <c r="C426" s="231"/>
      <c r="D426" s="219" t="s">
        <v>224</v>
      </c>
      <c r="E426" s="232" t="s">
        <v>19</v>
      </c>
      <c r="F426" s="233" t="s">
        <v>2018</v>
      </c>
      <c r="G426" s="231"/>
      <c r="H426" s="232" t="s">
        <v>19</v>
      </c>
      <c r="I426" s="234"/>
      <c r="J426" s="231"/>
      <c r="K426" s="231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224</v>
      </c>
      <c r="AU426" s="239" t="s">
        <v>79</v>
      </c>
      <c r="AV426" s="13" t="s">
        <v>77</v>
      </c>
      <c r="AW426" s="13" t="s">
        <v>31</v>
      </c>
      <c r="AX426" s="13" t="s">
        <v>69</v>
      </c>
      <c r="AY426" s="239" t="s">
        <v>128</v>
      </c>
    </row>
    <row r="427" s="14" customFormat="1">
      <c r="A427" s="14"/>
      <c r="B427" s="240"/>
      <c r="C427" s="241"/>
      <c r="D427" s="219" t="s">
        <v>224</v>
      </c>
      <c r="E427" s="242" t="s">
        <v>19</v>
      </c>
      <c r="F427" s="243" t="s">
        <v>2019</v>
      </c>
      <c r="G427" s="241"/>
      <c r="H427" s="244">
        <v>13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224</v>
      </c>
      <c r="AU427" s="250" t="s">
        <v>79</v>
      </c>
      <c r="AV427" s="14" t="s">
        <v>79</v>
      </c>
      <c r="AW427" s="14" t="s">
        <v>31</v>
      </c>
      <c r="AX427" s="14" t="s">
        <v>77</v>
      </c>
      <c r="AY427" s="250" t="s">
        <v>128</v>
      </c>
    </row>
    <row r="428" s="2" customFormat="1" ht="16.5" customHeight="1">
      <c r="A428" s="40"/>
      <c r="B428" s="41"/>
      <c r="C428" s="206" t="s">
        <v>1000</v>
      </c>
      <c r="D428" s="206" t="s">
        <v>131</v>
      </c>
      <c r="E428" s="207" t="s">
        <v>2020</v>
      </c>
      <c r="F428" s="208" t="s">
        <v>2021</v>
      </c>
      <c r="G428" s="209" t="s">
        <v>243</v>
      </c>
      <c r="H428" s="210">
        <v>237.05000000000001</v>
      </c>
      <c r="I428" s="211"/>
      <c r="J428" s="212">
        <f>ROUND(I428*H428,2)</f>
        <v>0</v>
      </c>
      <c r="K428" s="208" t="s">
        <v>195</v>
      </c>
      <c r="L428" s="46"/>
      <c r="M428" s="213" t="s">
        <v>19</v>
      </c>
      <c r="N428" s="214" t="s">
        <v>40</v>
      </c>
      <c r="O428" s="86"/>
      <c r="P428" s="215">
        <f>O428*H428</f>
        <v>0</v>
      </c>
      <c r="Q428" s="215">
        <v>0.00019000000000000001</v>
      </c>
      <c r="R428" s="215">
        <f>Q428*H428</f>
        <v>0.045039500000000003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145</v>
      </c>
      <c r="AT428" s="217" t="s">
        <v>131</v>
      </c>
      <c r="AU428" s="217" t="s">
        <v>79</v>
      </c>
      <c r="AY428" s="19" t="s">
        <v>128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77</v>
      </c>
      <c r="BK428" s="218">
        <f>ROUND(I428*H428,2)</f>
        <v>0</v>
      </c>
      <c r="BL428" s="19" t="s">
        <v>145</v>
      </c>
      <c r="BM428" s="217" t="s">
        <v>2022</v>
      </c>
    </row>
    <row r="429" s="2" customFormat="1">
      <c r="A429" s="40"/>
      <c r="B429" s="41"/>
      <c r="C429" s="42"/>
      <c r="D429" s="228" t="s">
        <v>197</v>
      </c>
      <c r="E429" s="42"/>
      <c r="F429" s="229" t="s">
        <v>2023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197</v>
      </c>
      <c r="AU429" s="19" t="s">
        <v>79</v>
      </c>
    </row>
    <row r="430" s="13" customFormat="1">
      <c r="A430" s="13"/>
      <c r="B430" s="230"/>
      <c r="C430" s="231"/>
      <c r="D430" s="219" t="s">
        <v>224</v>
      </c>
      <c r="E430" s="232" t="s">
        <v>19</v>
      </c>
      <c r="F430" s="233" t="s">
        <v>2024</v>
      </c>
      <c r="G430" s="231"/>
      <c r="H430" s="232" t="s">
        <v>19</v>
      </c>
      <c r="I430" s="234"/>
      <c r="J430" s="231"/>
      <c r="K430" s="231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224</v>
      </c>
      <c r="AU430" s="239" t="s">
        <v>79</v>
      </c>
      <c r="AV430" s="13" t="s">
        <v>77</v>
      </c>
      <c r="AW430" s="13" t="s">
        <v>31</v>
      </c>
      <c r="AX430" s="13" t="s">
        <v>69</v>
      </c>
      <c r="AY430" s="239" t="s">
        <v>128</v>
      </c>
    </row>
    <row r="431" s="14" customFormat="1">
      <c r="A431" s="14"/>
      <c r="B431" s="240"/>
      <c r="C431" s="241"/>
      <c r="D431" s="219" t="s">
        <v>224</v>
      </c>
      <c r="E431" s="242" t="s">
        <v>19</v>
      </c>
      <c r="F431" s="243" t="s">
        <v>2025</v>
      </c>
      <c r="G431" s="241"/>
      <c r="H431" s="244">
        <v>237.05000000000001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224</v>
      </c>
      <c r="AU431" s="250" t="s">
        <v>79</v>
      </c>
      <c r="AV431" s="14" t="s">
        <v>79</v>
      </c>
      <c r="AW431" s="14" t="s">
        <v>31</v>
      </c>
      <c r="AX431" s="14" t="s">
        <v>77</v>
      </c>
      <c r="AY431" s="250" t="s">
        <v>128</v>
      </c>
    </row>
    <row r="432" s="2" customFormat="1" ht="16.5" customHeight="1">
      <c r="A432" s="40"/>
      <c r="B432" s="41"/>
      <c r="C432" s="206" t="s">
        <v>1002</v>
      </c>
      <c r="D432" s="206" t="s">
        <v>131</v>
      </c>
      <c r="E432" s="207" t="s">
        <v>2026</v>
      </c>
      <c r="F432" s="208" t="s">
        <v>2027</v>
      </c>
      <c r="G432" s="209" t="s">
        <v>243</v>
      </c>
      <c r="H432" s="210">
        <v>130.34999999999999</v>
      </c>
      <c r="I432" s="211"/>
      <c r="J432" s="212">
        <f>ROUND(I432*H432,2)</f>
        <v>0</v>
      </c>
      <c r="K432" s="208" t="s">
        <v>195</v>
      </c>
      <c r="L432" s="46"/>
      <c r="M432" s="213" t="s">
        <v>19</v>
      </c>
      <c r="N432" s="214" t="s">
        <v>40</v>
      </c>
      <c r="O432" s="86"/>
      <c r="P432" s="215">
        <f>O432*H432</f>
        <v>0</v>
      </c>
      <c r="Q432" s="215">
        <v>0.00020000000000000001</v>
      </c>
      <c r="R432" s="215">
        <f>Q432*H432</f>
        <v>0.026069999999999999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145</v>
      </c>
      <c r="AT432" s="217" t="s">
        <v>131</v>
      </c>
      <c r="AU432" s="217" t="s">
        <v>79</v>
      </c>
      <c r="AY432" s="19" t="s">
        <v>128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77</v>
      </c>
      <c r="BK432" s="218">
        <f>ROUND(I432*H432,2)</f>
        <v>0</v>
      </c>
      <c r="BL432" s="19" t="s">
        <v>145</v>
      </c>
      <c r="BM432" s="217" t="s">
        <v>2028</v>
      </c>
    </row>
    <row r="433" s="2" customFormat="1">
      <c r="A433" s="40"/>
      <c r="B433" s="41"/>
      <c r="C433" s="42"/>
      <c r="D433" s="228" t="s">
        <v>197</v>
      </c>
      <c r="E433" s="42"/>
      <c r="F433" s="229" t="s">
        <v>2029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197</v>
      </c>
      <c r="AU433" s="19" t="s">
        <v>79</v>
      </c>
    </row>
    <row r="434" s="14" customFormat="1">
      <c r="A434" s="14"/>
      <c r="B434" s="240"/>
      <c r="C434" s="241"/>
      <c r="D434" s="219" t="s">
        <v>224</v>
      </c>
      <c r="E434" s="242" t="s">
        <v>19</v>
      </c>
      <c r="F434" s="243" t="s">
        <v>2030</v>
      </c>
      <c r="G434" s="241"/>
      <c r="H434" s="244">
        <v>130.34999999999999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224</v>
      </c>
      <c r="AU434" s="250" t="s">
        <v>79</v>
      </c>
      <c r="AV434" s="14" t="s">
        <v>79</v>
      </c>
      <c r="AW434" s="14" t="s">
        <v>31</v>
      </c>
      <c r="AX434" s="14" t="s">
        <v>77</v>
      </c>
      <c r="AY434" s="250" t="s">
        <v>128</v>
      </c>
    </row>
    <row r="435" s="2" customFormat="1" ht="16.5" customHeight="1">
      <c r="A435" s="40"/>
      <c r="B435" s="41"/>
      <c r="C435" s="206" t="s">
        <v>1004</v>
      </c>
      <c r="D435" s="206" t="s">
        <v>131</v>
      </c>
      <c r="E435" s="207" t="s">
        <v>2031</v>
      </c>
      <c r="F435" s="208" t="s">
        <v>2032</v>
      </c>
      <c r="G435" s="209" t="s">
        <v>243</v>
      </c>
      <c r="H435" s="210">
        <v>367.39999999999998</v>
      </c>
      <c r="I435" s="211"/>
      <c r="J435" s="212">
        <f>ROUND(I435*H435,2)</f>
        <v>0</v>
      </c>
      <c r="K435" s="208" t="s">
        <v>195</v>
      </c>
      <c r="L435" s="46"/>
      <c r="M435" s="213" t="s">
        <v>19</v>
      </c>
      <c r="N435" s="214" t="s">
        <v>40</v>
      </c>
      <c r="O435" s="86"/>
      <c r="P435" s="215">
        <f>O435*H435</f>
        <v>0</v>
      </c>
      <c r="Q435" s="215">
        <v>6.9999999999999994E-05</v>
      </c>
      <c r="R435" s="215">
        <f>Q435*H435</f>
        <v>0.025717999999999998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145</v>
      </c>
      <c r="AT435" s="217" t="s">
        <v>131</v>
      </c>
      <c r="AU435" s="217" t="s">
        <v>79</v>
      </c>
      <c r="AY435" s="19" t="s">
        <v>128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77</v>
      </c>
      <c r="BK435" s="218">
        <f>ROUND(I435*H435,2)</f>
        <v>0</v>
      </c>
      <c r="BL435" s="19" t="s">
        <v>145</v>
      </c>
      <c r="BM435" s="217" t="s">
        <v>2033</v>
      </c>
    </row>
    <row r="436" s="2" customFormat="1">
      <c r="A436" s="40"/>
      <c r="B436" s="41"/>
      <c r="C436" s="42"/>
      <c r="D436" s="228" t="s">
        <v>197</v>
      </c>
      <c r="E436" s="42"/>
      <c r="F436" s="229" t="s">
        <v>2034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197</v>
      </c>
      <c r="AU436" s="19" t="s">
        <v>79</v>
      </c>
    </row>
    <row r="437" s="14" customFormat="1">
      <c r="A437" s="14"/>
      <c r="B437" s="240"/>
      <c r="C437" s="241"/>
      <c r="D437" s="219" t="s">
        <v>224</v>
      </c>
      <c r="E437" s="242" t="s">
        <v>19</v>
      </c>
      <c r="F437" s="243" t="s">
        <v>2035</v>
      </c>
      <c r="G437" s="241"/>
      <c r="H437" s="244">
        <v>367.39999999999998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224</v>
      </c>
      <c r="AU437" s="250" t="s">
        <v>79</v>
      </c>
      <c r="AV437" s="14" t="s">
        <v>79</v>
      </c>
      <c r="AW437" s="14" t="s">
        <v>31</v>
      </c>
      <c r="AX437" s="14" t="s">
        <v>77</v>
      </c>
      <c r="AY437" s="250" t="s">
        <v>128</v>
      </c>
    </row>
    <row r="438" s="12" customFormat="1" ht="22.8" customHeight="1">
      <c r="A438" s="12"/>
      <c r="B438" s="190"/>
      <c r="C438" s="191"/>
      <c r="D438" s="192" t="s">
        <v>68</v>
      </c>
      <c r="E438" s="204" t="s">
        <v>172</v>
      </c>
      <c r="F438" s="204" t="s">
        <v>2036</v>
      </c>
      <c r="G438" s="191"/>
      <c r="H438" s="191"/>
      <c r="I438" s="194"/>
      <c r="J438" s="205">
        <f>BK438</f>
        <v>0</v>
      </c>
      <c r="K438" s="191"/>
      <c r="L438" s="196"/>
      <c r="M438" s="197"/>
      <c r="N438" s="198"/>
      <c r="O438" s="198"/>
      <c r="P438" s="199">
        <f>SUM(P439:P441)</f>
        <v>0</v>
      </c>
      <c r="Q438" s="198"/>
      <c r="R438" s="199">
        <f>SUM(R439:R441)</f>
        <v>0</v>
      </c>
      <c r="S438" s="198"/>
      <c r="T438" s="200">
        <f>SUM(T439:T441)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1" t="s">
        <v>77</v>
      </c>
      <c r="AT438" s="202" t="s">
        <v>68</v>
      </c>
      <c r="AU438" s="202" t="s">
        <v>77</v>
      </c>
      <c r="AY438" s="201" t="s">
        <v>128</v>
      </c>
      <c r="BK438" s="203">
        <f>SUM(BK439:BK441)</f>
        <v>0</v>
      </c>
    </row>
    <row r="439" s="2" customFormat="1" ht="16.5" customHeight="1">
      <c r="A439" s="40"/>
      <c r="B439" s="41"/>
      <c r="C439" s="206" t="s">
        <v>1006</v>
      </c>
      <c r="D439" s="206" t="s">
        <v>131</v>
      </c>
      <c r="E439" s="207" t="s">
        <v>2037</v>
      </c>
      <c r="F439" s="208" t="s">
        <v>2038</v>
      </c>
      <c r="G439" s="209" t="s">
        <v>157</v>
      </c>
      <c r="H439" s="210">
        <v>1</v>
      </c>
      <c r="I439" s="211"/>
      <c r="J439" s="212">
        <f>ROUND(I439*H439,2)</f>
        <v>0</v>
      </c>
      <c r="K439" s="208" t="s">
        <v>19</v>
      </c>
      <c r="L439" s="46"/>
      <c r="M439" s="213" t="s">
        <v>19</v>
      </c>
      <c r="N439" s="214" t="s">
        <v>40</v>
      </c>
      <c r="O439" s="86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145</v>
      </c>
      <c r="AT439" s="217" t="s">
        <v>131</v>
      </c>
      <c r="AU439" s="217" t="s">
        <v>79</v>
      </c>
      <c r="AY439" s="19" t="s">
        <v>128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77</v>
      </c>
      <c r="BK439" s="218">
        <f>ROUND(I439*H439,2)</f>
        <v>0</v>
      </c>
      <c r="BL439" s="19" t="s">
        <v>145</v>
      </c>
      <c r="BM439" s="217" t="s">
        <v>2039</v>
      </c>
    </row>
    <row r="440" s="13" customFormat="1">
      <c r="A440" s="13"/>
      <c r="B440" s="230"/>
      <c r="C440" s="231"/>
      <c r="D440" s="219" t="s">
        <v>224</v>
      </c>
      <c r="E440" s="232" t="s">
        <v>19</v>
      </c>
      <c r="F440" s="233" t="s">
        <v>2040</v>
      </c>
      <c r="G440" s="231"/>
      <c r="H440" s="232" t="s">
        <v>19</v>
      </c>
      <c r="I440" s="234"/>
      <c r="J440" s="231"/>
      <c r="K440" s="231"/>
      <c r="L440" s="235"/>
      <c r="M440" s="236"/>
      <c r="N440" s="237"/>
      <c r="O440" s="237"/>
      <c r="P440" s="237"/>
      <c r="Q440" s="237"/>
      <c r="R440" s="237"/>
      <c r="S440" s="237"/>
      <c r="T440" s="23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9" t="s">
        <v>224</v>
      </c>
      <c r="AU440" s="239" t="s">
        <v>79</v>
      </c>
      <c r="AV440" s="13" t="s">
        <v>77</v>
      </c>
      <c r="AW440" s="13" t="s">
        <v>31</v>
      </c>
      <c r="AX440" s="13" t="s">
        <v>69</v>
      </c>
      <c r="AY440" s="239" t="s">
        <v>128</v>
      </c>
    </row>
    <row r="441" s="14" customFormat="1">
      <c r="A441" s="14"/>
      <c r="B441" s="240"/>
      <c r="C441" s="241"/>
      <c r="D441" s="219" t="s">
        <v>224</v>
      </c>
      <c r="E441" s="242" t="s">
        <v>19</v>
      </c>
      <c r="F441" s="243" t="s">
        <v>1511</v>
      </c>
      <c r="G441" s="241"/>
      <c r="H441" s="244">
        <v>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224</v>
      </c>
      <c r="AU441" s="250" t="s">
        <v>79</v>
      </c>
      <c r="AV441" s="14" t="s">
        <v>79</v>
      </c>
      <c r="AW441" s="14" t="s">
        <v>31</v>
      </c>
      <c r="AX441" s="14" t="s">
        <v>77</v>
      </c>
      <c r="AY441" s="250" t="s">
        <v>128</v>
      </c>
    </row>
    <row r="442" s="12" customFormat="1" ht="22.8" customHeight="1">
      <c r="A442" s="12"/>
      <c r="B442" s="190"/>
      <c r="C442" s="191"/>
      <c r="D442" s="192" t="s">
        <v>68</v>
      </c>
      <c r="E442" s="204" t="s">
        <v>671</v>
      </c>
      <c r="F442" s="204" t="s">
        <v>672</v>
      </c>
      <c r="G442" s="191"/>
      <c r="H442" s="191"/>
      <c r="I442" s="194"/>
      <c r="J442" s="205">
        <f>BK442</f>
        <v>0</v>
      </c>
      <c r="K442" s="191"/>
      <c r="L442" s="196"/>
      <c r="M442" s="197"/>
      <c r="N442" s="198"/>
      <c r="O442" s="198"/>
      <c r="P442" s="199">
        <f>SUM(P443:P444)</f>
        <v>0</v>
      </c>
      <c r="Q442" s="198"/>
      <c r="R442" s="199">
        <f>SUM(R443:R444)</f>
        <v>0</v>
      </c>
      <c r="S442" s="198"/>
      <c r="T442" s="200">
        <f>SUM(T443:T444)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1" t="s">
        <v>77</v>
      </c>
      <c r="AT442" s="202" t="s">
        <v>68</v>
      </c>
      <c r="AU442" s="202" t="s">
        <v>77</v>
      </c>
      <c r="AY442" s="201" t="s">
        <v>128</v>
      </c>
      <c r="BK442" s="203">
        <f>SUM(BK443:BK444)</f>
        <v>0</v>
      </c>
    </row>
    <row r="443" s="2" customFormat="1" ht="16.5" customHeight="1">
      <c r="A443" s="40"/>
      <c r="B443" s="41"/>
      <c r="C443" s="206" t="s">
        <v>1010</v>
      </c>
      <c r="D443" s="206" t="s">
        <v>131</v>
      </c>
      <c r="E443" s="207" t="s">
        <v>2041</v>
      </c>
      <c r="F443" s="208" t="s">
        <v>2042</v>
      </c>
      <c r="G443" s="209" t="s">
        <v>313</v>
      </c>
      <c r="H443" s="210">
        <v>31.645</v>
      </c>
      <c r="I443" s="211"/>
      <c r="J443" s="212">
        <f>ROUND(I443*H443,2)</f>
        <v>0</v>
      </c>
      <c r="K443" s="208" t="s">
        <v>195</v>
      </c>
      <c r="L443" s="46"/>
      <c r="M443" s="213" t="s">
        <v>19</v>
      </c>
      <c r="N443" s="214" t="s">
        <v>40</v>
      </c>
      <c r="O443" s="86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145</v>
      </c>
      <c r="AT443" s="217" t="s">
        <v>131</v>
      </c>
      <c r="AU443" s="217" t="s">
        <v>79</v>
      </c>
      <c r="AY443" s="19" t="s">
        <v>128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77</v>
      </c>
      <c r="BK443" s="218">
        <f>ROUND(I443*H443,2)</f>
        <v>0</v>
      </c>
      <c r="BL443" s="19" t="s">
        <v>145</v>
      </c>
      <c r="BM443" s="217" t="s">
        <v>2043</v>
      </c>
    </row>
    <row r="444" s="2" customFormat="1">
      <c r="A444" s="40"/>
      <c r="B444" s="41"/>
      <c r="C444" s="42"/>
      <c r="D444" s="228" t="s">
        <v>197</v>
      </c>
      <c r="E444" s="42"/>
      <c r="F444" s="229" t="s">
        <v>2044</v>
      </c>
      <c r="G444" s="42"/>
      <c r="H444" s="42"/>
      <c r="I444" s="221"/>
      <c r="J444" s="42"/>
      <c r="K444" s="42"/>
      <c r="L444" s="46"/>
      <c r="M444" s="224"/>
      <c r="N444" s="225"/>
      <c r="O444" s="226"/>
      <c r="P444" s="226"/>
      <c r="Q444" s="226"/>
      <c r="R444" s="226"/>
      <c r="S444" s="226"/>
      <c r="T444" s="22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197</v>
      </c>
      <c r="AU444" s="19" t="s">
        <v>79</v>
      </c>
    </row>
    <row r="445" s="2" customFormat="1" ht="6.96" customHeight="1">
      <c r="A445" s="40"/>
      <c r="B445" s="61"/>
      <c r="C445" s="62"/>
      <c r="D445" s="62"/>
      <c r="E445" s="62"/>
      <c r="F445" s="62"/>
      <c r="G445" s="62"/>
      <c r="H445" s="62"/>
      <c r="I445" s="62"/>
      <c r="J445" s="62"/>
      <c r="K445" s="62"/>
      <c r="L445" s="46"/>
      <c r="M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</row>
  </sheetData>
  <sheetProtection sheet="1" autoFilter="0" formatColumns="0" formatRows="0" objects="1" scenarios="1" spinCount="100000" saltValue="hQ8RMGF9RGk8zsYd+4R23k8L0FiUqo4NsEot0F5dSJeENnwYxozR80bHsYx/49PI0UXyf/jaggb75j2NODUHIQ==" hashValue="mDjBX9B5Sxje7Yl8hJBvuaqBxPX1uoMYMeVDS9s/85o3eHMUtGHGnFXfFUchfBP2mag6s8BpQCyTHqD6TI9Hhg==" algorithmName="SHA-512" password="CC35"/>
  <autoFilter ref="C84:K44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2" r:id="rId1" display="https://podminky.urs.cz/item/CS_URS_2025_02/115101201"/>
    <hyperlink ref="F96" r:id="rId2" display="https://podminky.urs.cz/item/CS_URS_2025_02/115101301"/>
    <hyperlink ref="F99" r:id="rId3" display="https://podminky.urs.cz/item/CS_URS_2025_02/119001401"/>
    <hyperlink ref="F103" r:id="rId4" display="https://podminky.urs.cz/item/CS_URS_2025_02/119001422"/>
    <hyperlink ref="F107" r:id="rId5" display="https://podminky.urs.cz/item/CS_URS_2025_02/132254206"/>
    <hyperlink ref="F123" r:id="rId6" display="https://podminky.urs.cz/item/CS_URS_2025_02/139001101"/>
    <hyperlink ref="F126" r:id="rId7" display="https://podminky.urs.cz/item/CS_URS_2025_02/151101101"/>
    <hyperlink ref="F135" r:id="rId8" display="https://podminky.urs.cz/item/CS_URS_2025_02/151101111"/>
    <hyperlink ref="F138" r:id="rId9" display="https://podminky.urs.cz/item/CS_URS_2025_02/162751117"/>
    <hyperlink ref="F143" r:id="rId10" display="https://podminky.urs.cz/item/CS_URS_2025_02/162751119"/>
    <hyperlink ref="F147" r:id="rId11" display="https://podminky.urs.cz/item/CS_URS_2025_02/171201231"/>
    <hyperlink ref="F150" r:id="rId12" display="https://podminky.urs.cz/item/CS_URS_2025_02/174151101"/>
    <hyperlink ref="F176" r:id="rId13" display="https://podminky.urs.cz/item/CS_URS_2025_02/175151101"/>
    <hyperlink ref="F187" r:id="rId14" display="https://podminky.urs.cz/item/CS_URS_2025_02/451573111"/>
    <hyperlink ref="F195" r:id="rId15" display="https://podminky.urs.cz/item/CS_URS_2025_02/452313141"/>
    <hyperlink ref="F199" r:id="rId16" display="https://podminky.urs.cz/item/CS_URS_2023_02/452353101"/>
    <hyperlink ref="F206" r:id="rId17" display="https://podminky.urs.cz/item/CS_URS_2023_02/851261131"/>
    <hyperlink ref="F215" r:id="rId18" display="https://podminky.urs.cz/item/CS_URS_2023_02/851311131"/>
    <hyperlink ref="F224" r:id="rId19" display="https://podminky.urs.cz/item/CS_URS_2023_02/851391131"/>
    <hyperlink ref="F232" r:id="rId20" display="https://podminky.urs.cz/item/CS_URS_2025_02/857241131"/>
    <hyperlink ref="F238" r:id="rId21" display="https://podminky.urs.cz/item/CS_URS_2025_02/857242122"/>
    <hyperlink ref="F244" r:id="rId22" display="https://podminky.urs.cz/item/CS_URS_2025_02/857261131"/>
    <hyperlink ref="F258" r:id="rId23" display="https://podminky.urs.cz/item/CS_URS_2025_02/857262122"/>
    <hyperlink ref="F264" r:id="rId24" display="https://podminky.urs.cz/item/CS_URS_2025_02/857311131"/>
    <hyperlink ref="F274" r:id="rId25" display="https://podminky.urs.cz/item/CS_URS_2025_02/857312122"/>
    <hyperlink ref="F282" r:id="rId26" display="https://podminky.urs.cz/item/CS_URS_2025_02/857314122"/>
    <hyperlink ref="F288" r:id="rId27" display="https://podminky.urs.cz/item/CS_URS_2025_02/857391131"/>
    <hyperlink ref="F295" r:id="rId28" display="https://podminky.urs.cz/item/CS_URS_2025_02/857392122"/>
    <hyperlink ref="F304" r:id="rId29" display="https://podminky.urs.cz/item/CS_URS_2025_02/857394122"/>
    <hyperlink ref="F322" r:id="rId30" display="https://podminky.urs.cz/item/CS_URS_2025_02/871211211"/>
    <hyperlink ref="F329" r:id="rId31" display="https://podminky.urs.cz/item/CS_URS_2025_02/891211112"/>
    <hyperlink ref="F339" r:id="rId32" display="https://podminky.urs.cz/item/CS_URS_2025_02/891241112"/>
    <hyperlink ref="F345" r:id="rId33" display="https://podminky.urs.cz/item/CS_URS_2025_02/891247111"/>
    <hyperlink ref="F351" r:id="rId34" display="https://podminky.urs.cz/item/CS_URS_2025_02/891261112"/>
    <hyperlink ref="F357" r:id="rId35" display="https://podminky.urs.cz/item/CS_URS_2025_02/891269111"/>
    <hyperlink ref="F363" r:id="rId36" display="https://podminky.urs.cz/item/CS_URS_2025_02/891311112"/>
    <hyperlink ref="F369" r:id="rId37" display="https://podminky.urs.cz/item/CS_URS_2025_02/891391112"/>
    <hyperlink ref="F377" r:id="rId38" display="https://podminky.urs.cz/item/CS_URS_2025_02/891319111"/>
    <hyperlink ref="F383" r:id="rId39" display="https://podminky.urs.cz/item/CS_URS_2025_02/892271111"/>
    <hyperlink ref="F386" r:id="rId40" display="https://podminky.urs.cz/item/CS_URS_2025_02/892273122"/>
    <hyperlink ref="F389" r:id="rId41" display="https://podminky.urs.cz/item/CS_URS_2025_02/892351111"/>
    <hyperlink ref="F392" r:id="rId42" display="https://podminky.urs.cz/item/CS_URS_2025_02/892353122"/>
    <hyperlink ref="F395" r:id="rId43" display="https://podminky.urs.cz/item/CS_URS_2025_02/892372111"/>
    <hyperlink ref="F398" r:id="rId44" display="https://podminky.urs.cz/item/CS_URS_2025_02/892421111"/>
    <hyperlink ref="F401" r:id="rId45" display="https://podminky.urs.cz/item/CS_URS_2025_02/892423122"/>
    <hyperlink ref="F404" r:id="rId46" display="https://podminky.urs.cz/item/CS_URS_2025_02/892442111"/>
    <hyperlink ref="F407" r:id="rId47" display="https://podminky.urs.cz/item/CS_URS_2025_02/899401112"/>
    <hyperlink ref="F417" r:id="rId48" display="https://podminky.urs.cz/item/CS_URS_2025_02/899401113"/>
    <hyperlink ref="F425" r:id="rId49" display="https://podminky.urs.cz/item/CS_URS_2025_02/899712111R"/>
    <hyperlink ref="F429" r:id="rId50" display="https://podminky.urs.cz/item/CS_URS_2025_02/899721111"/>
    <hyperlink ref="F433" r:id="rId51" display="https://podminky.urs.cz/item/CS_URS_2025_02/899721112"/>
    <hyperlink ref="F436" r:id="rId52" display="https://podminky.urs.cz/item/CS_URS_2025_02/899722112"/>
    <hyperlink ref="F444" r:id="rId53" display="https://podminky.urs.cz/item/CS_URS_2025_02/998273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ROUND((SUM(BE85:BE270)),  2)</f>
        <v>0</v>
      </c>
      <c r="G33" s="40"/>
      <c r="H33" s="40"/>
      <c r="I33" s="150">
        <v>0.20999999999999999</v>
      </c>
      <c r="J33" s="149">
        <f>ROUND(((SUM(BE85:BE270))*I33),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ROUND((SUM(BF85:BF270)),  2)</f>
        <v>0</v>
      </c>
      <c r="G34" s="40"/>
      <c r="H34" s="40"/>
      <c r="I34" s="150">
        <v>0.12</v>
      </c>
      <c r="J34" s="149">
        <f>ROUND(((SUM(BF85:BF270))*I34),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ROUND((SUM(BG85:BG270)),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ROUND((SUM(BH85:BH270)),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ROUND((SUM(BI85:BI270)),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302.2 - Vodovod Řad 3 a 4 - SUSPK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182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184</v>
      </c>
      <c r="E62" s="176"/>
      <c r="F62" s="176"/>
      <c r="G62" s="176"/>
      <c r="H62" s="176"/>
      <c r="I62" s="176"/>
      <c r="J62" s="177">
        <f>J165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1311</v>
      </c>
      <c r="E63" s="176"/>
      <c r="F63" s="176"/>
      <c r="G63" s="176"/>
      <c r="H63" s="176"/>
      <c r="I63" s="176"/>
      <c r="J63" s="177">
        <f>J172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1611</v>
      </c>
      <c r="E64" s="176"/>
      <c r="F64" s="176"/>
      <c r="G64" s="176"/>
      <c r="H64" s="176"/>
      <c r="I64" s="176"/>
      <c r="J64" s="177">
        <f>J261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189</v>
      </c>
      <c r="E65" s="176"/>
      <c r="F65" s="176"/>
      <c r="G65" s="176"/>
      <c r="H65" s="176"/>
      <c r="I65" s="176"/>
      <c r="J65" s="177">
        <f>J268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II/203 NÝŘANY - OKRUŽNÍ KŘIŽOVATKA BENEŠOVA TŘÍDA A ULICE HAVÍŘSKÁ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302.2 - Vodovod Řad 3 a 4 - SUSPK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11. 11. 2025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114</v>
      </c>
      <c r="D84" s="182" t="s">
        <v>54</v>
      </c>
      <c r="E84" s="182" t="s">
        <v>50</v>
      </c>
      <c r="F84" s="182" t="s">
        <v>51</v>
      </c>
      <c r="G84" s="182" t="s">
        <v>115</v>
      </c>
      <c r="H84" s="182" t="s">
        <v>116</v>
      </c>
      <c r="I84" s="182" t="s">
        <v>117</v>
      </c>
      <c r="J84" s="182" t="s">
        <v>107</v>
      </c>
      <c r="K84" s="183" t="s">
        <v>118</v>
      </c>
      <c r="L84" s="184"/>
      <c r="M84" s="94" t="s">
        <v>19</v>
      </c>
      <c r="N84" s="95" t="s">
        <v>39</v>
      </c>
      <c r="O84" s="95" t="s">
        <v>119</v>
      </c>
      <c r="P84" s="95" t="s">
        <v>120</v>
      </c>
      <c r="Q84" s="95" t="s">
        <v>121</v>
      </c>
      <c r="R84" s="95" t="s">
        <v>122</v>
      </c>
      <c r="S84" s="95" t="s">
        <v>123</v>
      </c>
      <c r="T84" s="96" t="s">
        <v>124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125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8.4458580000000012</v>
      </c>
      <c r="S85" s="98"/>
      <c r="T85" s="188">
        <f>T86</f>
        <v>4.3200000000000003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108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190</v>
      </c>
      <c r="F86" s="193" t="s">
        <v>191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P87+P165+P172+P261+P268</f>
        <v>0</v>
      </c>
      <c r="Q86" s="198"/>
      <c r="R86" s="199">
        <f>R87+R165+R172+R261+R268</f>
        <v>8.4458580000000012</v>
      </c>
      <c r="S86" s="198"/>
      <c r="T86" s="200">
        <f>T87+T165+T172+T261+T268</f>
        <v>4.3200000000000003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69</v>
      </c>
      <c r="AY86" s="201" t="s">
        <v>128</v>
      </c>
      <c r="BK86" s="203">
        <f>BK87+BK165+BK172+BK261+BK268</f>
        <v>0</v>
      </c>
    </row>
    <row r="87" s="12" customFormat="1" ht="22.8" customHeight="1">
      <c r="A87" s="12"/>
      <c r="B87" s="190"/>
      <c r="C87" s="191"/>
      <c r="D87" s="192" t="s">
        <v>68</v>
      </c>
      <c r="E87" s="204" t="s">
        <v>77</v>
      </c>
      <c r="F87" s="204" t="s">
        <v>192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SUM(P88:P164)</f>
        <v>0</v>
      </c>
      <c r="Q87" s="198"/>
      <c r="R87" s="199">
        <f>SUM(R88:R164)</f>
        <v>1.4731740000000002</v>
      </c>
      <c r="S87" s="198"/>
      <c r="T87" s="200">
        <f>SUM(T88:T164)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77</v>
      </c>
      <c r="AY87" s="201" t="s">
        <v>128</v>
      </c>
      <c r="BK87" s="203">
        <f>SUM(BK88:BK164)</f>
        <v>0</v>
      </c>
    </row>
    <row r="88" s="2" customFormat="1" ht="16.5" customHeight="1">
      <c r="A88" s="40"/>
      <c r="B88" s="41"/>
      <c r="C88" s="206" t="s">
        <v>77</v>
      </c>
      <c r="D88" s="206" t="s">
        <v>131</v>
      </c>
      <c r="E88" s="207" t="s">
        <v>1313</v>
      </c>
      <c r="F88" s="208" t="s">
        <v>1314</v>
      </c>
      <c r="G88" s="209" t="s">
        <v>157</v>
      </c>
      <c r="H88" s="210">
        <v>2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145</v>
      </c>
      <c r="AT88" s="217" t="s">
        <v>131</v>
      </c>
      <c r="AU88" s="217" t="s">
        <v>79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145</v>
      </c>
      <c r="BM88" s="217" t="s">
        <v>2046</v>
      </c>
    </row>
    <row r="89" s="13" customFormat="1">
      <c r="A89" s="13"/>
      <c r="B89" s="230"/>
      <c r="C89" s="231"/>
      <c r="D89" s="219" t="s">
        <v>224</v>
      </c>
      <c r="E89" s="232" t="s">
        <v>19</v>
      </c>
      <c r="F89" s="233" t="s">
        <v>1613</v>
      </c>
      <c r="G89" s="231"/>
      <c r="H89" s="232" t="s">
        <v>19</v>
      </c>
      <c r="I89" s="234"/>
      <c r="J89" s="231"/>
      <c r="K89" s="231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224</v>
      </c>
      <c r="AU89" s="239" t="s">
        <v>79</v>
      </c>
      <c r="AV89" s="13" t="s">
        <v>77</v>
      </c>
      <c r="AW89" s="13" t="s">
        <v>31</v>
      </c>
      <c r="AX89" s="13" t="s">
        <v>69</v>
      </c>
      <c r="AY89" s="239" t="s">
        <v>128</v>
      </c>
    </row>
    <row r="90" s="14" customFormat="1">
      <c r="A90" s="14"/>
      <c r="B90" s="240"/>
      <c r="C90" s="241"/>
      <c r="D90" s="219" t="s">
        <v>224</v>
      </c>
      <c r="E90" s="242" t="s">
        <v>19</v>
      </c>
      <c r="F90" s="243" t="s">
        <v>1317</v>
      </c>
      <c r="G90" s="241"/>
      <c r="H90" s="244">
        <v>2</v>
      </c>
      <c r="I90" s="245"/>
      <c r="J90" s="241"/>
      <c r="K90" s="241"/>
      <c r="L90" s="246"/>
      <c r="M90" s="247"/>
      <c r="N90" s="248"/>
      <c r="O90" s="248"/>
      <c r="P90" s="248"/>
      <c r="Q90" s="248"/>
      <c r="R90" s="248"/>
      <c r="S90" s="248"/>
      <c r="T90" s="249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0" t="s">
        <v>224</v>
      </c>
      <c r="AU90" s="250" t="s">
        <v>79</v>
      </c>
      <c r="AV90" s="14" t="s">
        <v>79</v>
      </c>
      <c r="AW90" s="14" t="s">
        <v>31</v>
      </c>
      <c r="AX90" s="14" t="s">
        <v>77</v>
      </c>
      <c r="AY90" s="250" t="s">
        <v>128</v>
      </c>
    </row>
    <row r="91" s="2" customFormat="1" ht="16.5" customHeight="1">
      <c r="A91" s="40"/>
      <c r="B91" s="41"/>
      <c r="C91" s="206" t="s">
        <v>79</v>
      </c>
      <c r="D91" s="206" t="s">
        <v>131</v>
      </c>
      <c r="E91" s="207" t="s">
        <v>1327</v>
      </c>
      <c r="F91" s="208" t="s">
        <v>1328</v>
      </c>
      <c r="G91" s="209" t="s">
        <v>1158</v>
      </c>
      <c r="H91" s="210">
        <v>120</v>
      </c>
      <c r="I91" s="211"/>
      <c r="J91" s="212">
        <f>ROUND(I91*H91,2)</f>
        <v>0</v>
      </c>
      <c r="K91" s="208" t="s">
        <v>195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3.0000000000000001E-05</v>
      </c>
      <c r="R91" s="215">
        <f>Q91*H91</f>
        <v>0.0035999999999999999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145</v>
      </c>
      <c r="AT91" s="217" t="s">
        <v>131</v>
      </c>
      <c r="AU91" s="217" t="s">
        <v>79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145</v>
      </c>
      <c r="BM91" s="217" t="s">
        <v>2047</v>
      </c>
    </row>
    <row r="92" s="2" customFormat="1">
      <c r="A92" s="40"/>
      <c r="B92" s="41"/>
      <c r="C92" s="42"/>
      <c r="D92" s="228" t="s">
        <v>197</v>
      </c>
      <c r="E92" s="42"/>
      <c r="F92" s="229" t="s">
        <v>1330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197</v>
      </c>
      <c r="AU92" s="19" t="s">
        <v>79</v>
      </c>
    </row>
    <row r="93" s="13" customFormat="1">
      <c r="A93" s="13"/>
      <c r="B93" s="230"/>
      <c r="C93" s="231"/>
      <c r="D93" s="219" t="s">
        <v>224</v>
      </c>
      <c r="E93" s="232" t="s">
        <v>19</v>
      </c>
      <c r="F93" s="233" t="s">
        <v>1615</v>
      </c>
      <c r="G93" s="231"/>
      <c r="H93" s="232" t="s">
        <v>19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224</v>
      </c>
      <c r="AU93" s="239" t="s">
        <v>79</v>
      </c>
      <c r="AV93" s="13" t="s">
        <v>77</v>
      </c>
      <c r="AW93" s="13" t="s">
        <v>31</v>
      </c>
      <c r="AX93" s="13" t="s">
        <v>69</v>
      </c>
      <c r="AY93" s="239" t="s">
        <v>128</v>
      </c>
    </row>
    <row r="94" s="14" customFormat="1">
      <c r="A94" s="14"/>
      <c r="B94" s="240"/>
      <c r="C94" s="241"/>
      <c r="D94" s="219" t="s">
        <v>224</v>
      </c>
      <c r="E94" s="242" t="s">
        <v>19</v>
      </c>
      <c r="F94" s="243" t="s">
        <v>1616</v>
      </c>
      <c r="G94" s="241"/>
      <c r="H94" s="244">
        <v>120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0" t="s">
        <v>224</v>
      </c>
      <c r="AU94" s="250" t="s">
        <v>79</v>
      </c>
      <c r="AV94" s="14" t="s">
        <v>79</v>
      </c>
      <c r="AW94" s="14" t="s">
        <v>31</v>
      </c>
      <c r="AX94" s="14" t="s">
        <v>77</v>
      </c>
      <c r="AY94" s="250" t="s">
        <v>128</v>
      </c>
    </row>
    <row r="95" s="2" customFormat="1" ht="16.5" customHeight="1">
      <c r="A95" s="40"/>
      <c r="B95" s="41"/>
      <c r="C95" s="206" t="s">
        <v>141</v>
      </c>
      <c r="D95" s="206" t="s">
        <v>131</v>
      </c>
      <c r="E95" s="207" t="s">
        <v>1332</v>
      </c>
      <c r="F95" s="208" t="s">
        <v>1333</v>
      </c>
      <c r="G95" s="209" t="s">
        <v>1334</v>
      </c>
      <c r="H95" s="210">
        <v>60</v>
      </c>
      <c r="I95" s="211"/>
      <c r="J95" s="212">
        <f>ROUND(I95*H95,2)</f>
        <v>0</v>
      </c>
      <c r="K95" s="208" t="s">
        <v>195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145</v>
      </c>
      <c r="AT95" s="217" t="s">
        <v>131</v>
      </c>
      <c r="AU95" s="217" t="s">
        <v>79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145</v>
      </c>
      <c r="BM95" s="217" t="s">
        <v>2048</v>
      </c>
    </row>
    <row r="96" s="2" customFormat="1">
      <c r="A96" s="40"/>
      <c r="B96" s="41"/>
      <c r="C96" s="42"/>
      <c r="D96" s="228" t="s">
        <v>197</v>
      </c>
      <c r="E96" s="42"/>
      <c r="F96" s="229" t="s">
        <v>1336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197</v>
      </c>
      <c r="AU96" s="19" t="s">
        <v>79</v>
      </c>
    </row>
    <row r="97" s="14" customFormat="1">
      <c r="A97" s="14"/>
      <c r="B97" s="240"/>
      <c r="C97" s="241"/>
      <c r="D97" s="219" t="s">
        <v>224</v>
      </c>
      <c r="E97" s="242" t="s">
        <v>19</v>
      </c>
      <c r="F97" s="243" t="s">
        <v>1618</v>
      </c>
      <c r="G97" s="241"/>
      <c r="H97" s="244">
        <v>60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0" t="s">
        <v>224</v>
      </c>
      <c r="AU97" s="250" t="s">
        <v>79</v>
      </c>
      <c r="AV97" s="14" t="s">
        <v>79</v>
      </c>
      <c r="AW97" s="14" t="s">
        <v>31</v>
      </c>
      <c r="AX97" s="14" t="s">
        <v>77</v>
      </c>
      <c r="AY97" s="250" t="s">
        <v>128</v>
      </c>
    </row>
    <row r="98" s="2" customFormat="1" ht="16.5" customHeight="1">
      <c r="A98" s="40"/>
      <c r="B98" s="41"/>
      <c r="C98" s="206" t="s">
        <v>145</v>
      </c>
      <c r="D98" s="206" t="s">
        <v>131</v>
      </c>
      <c r="E98" s="207" t="s">
        <v>1338</v>
      </c>
      <c r="F98" s="208" t="s">
        <v>1619</v>
      </c>
      <c r="G98" s="209" t="s">
        <v>243</v>
      </c>
      <c r="H98" s="210">
        <v>3</v>
      </c>
      <c r="I98" s="211"/>
      <c r="J98" s="212">
        <f>ROUND(I98*H98,2)</f>
        <v>0</v>
      </c>
      <c r="K98" s="208" t="s">
        <v>195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0.0086800000000000002</v>
      </c>
      <c r="R98" s="215">
        <f>Q98*H98</f>
        <v>0.026040000000000001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145</v>
      </c>
      <c r="AT98" s="217" t="s">
        <v>131</v>
      </c>
      <c r="AU98" s="217" t="s">
        <v>79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145</v>
      </c>
      <c r="BM98" s="217" t="s">
        <v>2049</v>
      </c>
    </row>
    <row r="99" s="2" customFormat="1">
      <c r="A99" s="40"/>
      <c r="B99" s="41"/>
      <c r="C99" s="42"/>
      <c r="D99" s="228" t="s">
        <v>197</v>
      </c>
      <c r="E99" s="42"/>
      <c r="F99" s="229" t="s">
        <v>1341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197</v>
      </c>
      <c r="AU99" s="19" t="s">
        <v>79</v>
      </c>
    </row>
    <row r="100" s="13" customFormat="1">
      <c r="A100" s="13"/>
      <c r="B100" s="230"/>
      <c r="C100" s="231"/>
      <c r="D100" s="219" t="s">
        <v>224</v>
      </c>
      <c r="E100" s="232" t="s">
        <v>19</v>
      </c>
      <c r="F100" s="233" t="s">
        <v>1621</v>
      </c>
      <c r="G100" s="231"/>
      <c r="H100" s="232" t="s">
        <v>19</v>
      </c>
      <c r="I100" s="234"/>
      <c r="J100" s="231"/>
      <c r="K100" s="231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224</v>
      </c>
      <c r="AU100" s="239" t="s">
        <v>79</v>
      </c>
      <c r="AV100" s="13" t="s">
        <v>77</v>
      </c>
      <c r="AW100" s="13" t="s">
        <v>31</v>
      </c>
      <c r="AX100" s="13" t="s">
        <v>69</v>
      </c>
      <c r="AY100" s="239" t="s">
        <v>128</v>
      </c>
    </row>
    <row r="101" s="14" customFormat="1">
      <c r="A101" s="14"/>
      <c r="B101" s="240"/>
      <c r="C101" s="241"/>
      <c r="D101" s="219" t="s">
        <v>224</v>
      </c>
      <c r="E101" s="242" t="s">
        <v>19</v>
      </c>
      <c r="F101" s="243" t="s">
        <v>2050</v>
      </c>
      <c r="G101" s="241"/>
      <c r="H101" s="244">
        <v>3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224</v>
      </c>
      <c r="AU101" s="250" t="s">
        <v>79</v>
      </c>
      <c r="AV101" s="14" t="s">
        <v>79</v>
      </c>
      <c r="AW101" s="14" t="s">
        <v>31</v>
      </c>
      <c r="AX101" s="14" t="s">
        <v>77</v>
      </c>
      <c r="AY101" s="250" t="s">
        <v>128</v>
      </c>
    </row>
    <row r="102" s="2" customFormat="1" ht="16.5" customHeight="1">
      <c r="A102" s="40"/>
      <c r="B102" s="41"/>
      <c r="C102" s="206" t="s">
        <v>127</v>
      </c>
      <c r="D102" s="206" t="s">
        <v>131</v>
      </c>
      <c r="E102" s="207" t="s">
        <v>1623</v>
      </c>
      <c r="F102" s="208" t="s">
        <v>1624</v>
      </c>
      <c r="G102" s="209" t="s">
        <v>243</v>
      </c>
      <c r="H102" s="210">
        <v>15</v>
      </c>
      <c r="I102" s="211"/>
      <c r="J102" s="212">
        <f>ROUND(I102*H102,2)</f>
        <v>0</v>
      </c>
      <c r="K102" s="208" t="s">
        <v>195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0.06053</v>
      </c>
      <c r="R102" s="215">
        <f>Q102*H102</f>
        <v>0.90795000000000003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145</v>
      </c>
      <c r="AT102" s="217" t="s">
        <v>131</v>
      </c>
      <c r="AU102" s="217" t="s">
        <v>79</v>
      </c>
      <c r="AY102" s="19" t="s">
        <v>128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145</v>
      </c>
      <c r="BM102" s="217" t="s">
        <v>2051</v>
      </c>
    </row>
    <row r="103" s="2" customFormat="1">
      <c r="A103" s="40"/>
      <c r="B103" s="41"/>
      <c r="C103" s="42"/>
      <c r="D103" s="228" t="s">
        <v>197</v>
      </c>
      <c r="E103" s="42"/>
      <c r="F103" s="229" t="s">
        <v>1626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197</v>
      </c>
      <c r="AU103" s="19" t="s">
        <v>79</v>
      </c>
    </row>
    <row r="104" s="13" customFormat="1">
      <c r="A104" s="13"/>
      <c r="B104" s="230"/>
      <c r="C104" s="231"/>
      <c r="D104" s="219" t="s">
        <v>224</v>
      </c>
      <c r="E104" s="232" t="s">
        <v>19</v>
      </c>
      <c r="F104" s="233" t="s">
        <v>1627</v>
      </c>
      <c r="G104" s="231"/>
      <c r="H104" s="232" t="s">
        <v>19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224</v>
      </c>
      <c r="AU104" s="239" t="s">
        <v>79</v>
      </c>
      <c r="AV104" s="13" t="s">
        <v>77</v>
      </c>
      <c r="AW104" s="13" t="s">
        <v>31</v>
      </c>
      <c r="AX104" s="13" t="s">
        <v>69</v>
      </c>
      <c r="AY104" s="239" t="s">
        <v>128</v>
      </c>
    </row>
    <row r="105" s="14" customFormat="1">
      <c r="A105" s="14"/>
      <c r="B105" s="240"/>
      <c r="C105" s="241"/>
      <c r="D105" s="219" t="s">
        <v>224</v>
      </c>
      <c r="E105" s="242" t="s">
        <v>19</v>
      </c>
      <c r="F105" s="243" t="s">
        <v>2052</v>
      </c>
      <c r="G105" s="241"/>
      <c r="H105" s="244">
        <v>15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224</v>
      </c>
      <c r="AU105" s="250" t="s">
        <v>79</v>
      </c>
      <c r="AV105" s="14" t="s">
        <v>79</v>
      </c>
      <c r="AW105" s="14" t="s">
        <v>31</v>
      </c>
      <c r="AX105" s="14" t="s">
        <v>77</v>
      </c>
      <c r="AY105" s="250" t="s">
        <v>128</v>
      </c>
    </row>
    <row r="106" s="2" customFormat="1" ht="21.75" customHeight="1">
      <c r="A106" s="40"/>
      <c r="B106" s="41"/>
      <c r="C106" s="206" t="s">
        <v>154</v>
      </c>
      <c r="D106" s="206" t="s">
        <v>131</v>
      </c>
      <c r="E106" s="207" t="s">
        <v>1629</v>
      </c>
      <c r="F106" s="208" t="s">
        <v>1630</v>
      </c>
      <c r="G106" s="209" t="s">
        <v>253</v>
      </c>
      <c r="H106" s="210">
        <v>331.68000000000001</v>
      </c>
      <c r="I106" s="211"/>
      <c r="J106" s="212">
        <f>ROUND(I106*H106,2)</f>
        <v>0</v>
      </c>
      <c r="K106" s="208" t="s">
        <v>195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145</v>
      </c>
      <c r="AT106" s="217" t="s">
        <v>131</v>
      </c>
      <c r="AU106" s="217" t="s">
        <v>79</v>
      </c>
      <c r="AY106" s="19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145</v>
      </c>
      <c r="BM106" s="217" t="s">
        <v>2053</v>
      </c>
    </row>
    <row r="107" s="2" customFormat="1">
      <c r="A107" s="40"/>
      <c r="B107" s="41"/>
      <c r="C107" s="42"/>
      <c r="D107" s="228" t="s">
        <v>197</v>
      </c>
      <c r="E107" s="42"/>
      <c r="F107" s="229" t="s">
        <v>1632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197</v>
      </c>
      <c r="AU107" s="19" t="s">
        <v>79</v>
      </c>
    </row>
    <row r="108" s="13" customFormat="1">
      <c r="A108" s="13"/>
      <c r="B108" s="230"/>
      <c r="C108" s="231"/>
      <c r="D108" s="219" t="s">
        <v>224</v>
      </c>
      <c r="E108" s="232" t="s">
        <v>19</v>
      </c>
      <c r="F108" s="233" t="s">
        <v>1633</v>
      </c>
      <c r="G108" s="231"/>
      <c r="H108" s="232" t="s">
        <v>19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224</v>
      </c>
      <c r="AU108" s="239" t="s">
        <v>79</v>
      </c>
      <c r="AV108" s="13" t="s">
        <v>77</v>
      </c>
      <c r="AW108" s="13" t="s">
        <v>31</v>
      </c>
      <c r="AX108" s="13" t="s">
        <v>69</v>
      </c>
      <c r="AY108" s="239" t="s">
        <v>128</v>
      </c>
    </row>
    <row r="109" s="13" customFormat="1">
      <c r="A109" s="13"/>
      <c r="B109" s="230"/>
      <c r="C109" s="231"/>
      <c r="D109" s="219" t="s">
        <v>224</v>
      </c>
      <c r="E109" s="232" t="s">
        <v>19</v>
      </c>
      <c r="F109" s="233" t="s">
        <v>2054</v>
      </c>
      <c r="G109" s="231"/>
      <c r="H109" s="232" t="s">
        <v>19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224</v>
      </c>
      <c r="AU109" s="239" t="s">
        <v>79</v>
      </c>
      <c r="AV109" s="13" t="s">
        <v>77</v>
      </c>
      <c r="AW109" s="13" t="s">
        <v>31</v>
      </c>
      <c r="AX109" s="13" t="s">
        <v>69</v>
      </c>
      <c r="AY109" s="239" t="s">
        <v>128</v>
      </c>
    </row>
    <row r="110" s="14" customFormat="1">
      <c r="A110" s="14"/>
      <c r="B110" s="240"/>
      <c r="C110" s="241"/>
      <c r="D110" s="219" t="s">
        <v>224</v>
      </c>
      <c r="E110" s="242" t="s">
        <v>19</v>
      </c>
      <c r="F110" s="243" t="s">
        <v>2055</v>
      </c>
      <c r="G110" s="241"/>
      <c r="H110" s="244">
        <v>141.68000000000001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224</v>
      </c>
      <c r="AU110" s="250" t="s">
        <v>79</v>
      </c>
      <c r="AV110" s="14" t="s">
        <v>79</v>
      </c>
      <c r="AW110" s="14" t="s">
        <v>31</v>
      </c>
      <c r="AX110" s="14" t="s">
        <v>69</v>
      </c>
      <c r="AY110" s="250" t="s">
        <v>128</v>
      </c>
    </row>
    <row r="111" s="13" customFormat="1">
      <c r="A111" s="13"/>
      <c r="B111" s="230"/>
      <c r="C111" s="231"/>
      <c r="D111" s="219" t="s">
        <v>224</v>
      </c>
      <c r="E111" s="232" t="s">
        <v>19</v>
      </c>
      <c r="F111" s="233" t="s">
        <v>2056</v>
      </c>
      <c r="G111" s="231"/>
      <c r="H111" s="232" t="s">
        <v>19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224</v>
      </c>
      <c r="AU111" s="239" t="s">
        <v>79</v>
      </c>
      <c r="AV111" s="13" t="s">
        <v>77</v>
      </c>
      <c r="AW111" s="13" t="s">
        <v>31</v>
      </c>
      <c r="AX111" s="13" t="s">
        <v>69</v>
      </c>
      <c r="AY111" s="239" t="s">
        <v>128</v>
      </c>
    </row>
    <row r="112" s="14" customFormat="1">
      <c r="A112" s="14"/>
      <c r="B112" s="240"/>
      <c r="C112" s="241"/>
      <c r="D112" s="219" t="s">
        <v>224</v>
      </c>
      <c r="E112" s="242" t="s">
        <v>19</v>
      </c>
      <c r="F112" s="243" t="s">
        <v>2057</v>
      </c>
      <c r="G112" s="241"/>
      <c r="H112" s="244">
        <v>52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224</v>
      </c>
      <c r="AU112" s="250" t="s">
        <v>79</v>
      </c>
      <c r="AV112" s="14" t="s">
        <v>79</v>
      </c>
      <c r="AW112" s="14" t="s">
        <v>31</v>
      </c>
      <c r="AX112" s="14" t="s">
        <v>69</v>
      </c>
      <c r="AY112" s="250" t="s">
        <v>128</v>
      </c>
    </row>
    <row r="113" s="13" customFormat="1">
      <c r="A113" s="13"/>
      <c r="B113" s="230"/>
      <c r="C113" s="231"/>
      <c r="D113" s="219" t="s">
        <v>224</v>
      </c>
      <c r="E113" s="232" t="s">
        <v>19</v>
      </c>
      <c r="F113" s="233" t="s">
        <v>1642</v>
      </c>
      <c r="G113" s="231"/>
      <c r="H113" s="232" t="s">
        <v>19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224</v>
      </c>
      <c r="AU113" s="239" t="s">
        <v>79</v>
      </c>
      <c r="AV113" s="13" t="s">
        <v>77</v>
      </c>
      <c r="AW113" s="13" t="s">
        <v>31</v>
      </c>
      <c r="AX113" s="13" t="s">
        <v>69</v>
      </c>
      <c r="AY113" s="239" t="s">
        <v>128</v>
      </c>
    </row>
    <row r="114" s="14" customFormat="1">
      <c r="A114" s="14"/>
      <c r="B114" s="240"/>
      <c r="C114" s="241"/>
      <c r="D114" s="219" t="s">
        <v>224</v>
      </c>
      <c r="E114" s="242" t="s">
        <v>19</v>
      </c>
      <c r="F114" s="243" t="s">
        <v>2058</v>
      </c>
      <c r="G114" s="241"/>
      <c r="H114" s="244">
        <v>138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224</v>
      </c>
      <c r="AU114" s="250" t="s">
        <v>79</v>
      </c>
      <c r="AV114" s="14" t="s">
        <v>79</v>
      </c>
      <c r="AW114" s="14" t="s">
        <v>31</v>
      </c>
      <c r="AX114" s="14" t="s">
        <v>69</v>
      </c>
      <c r="AY114" s="250" t="s">
        <v>128</v>
      </c>
    </row>
    <row r="115" s="15" customFormat="1">
      <c r="A115" s="15"/>
      <c r="B115" s="261"/>
      <c r="C115" s="262"/>
      <c r="D115" s="219" t="s">
        <v>224</v>
      </c>
      <c r="E115" s="263" t="s">
        <v>19</v>
      </c>
      <c r="F115" s="264" t="s">
        <v>473</v>
      </c>
      <c r="G115" s="262"/>
      <c r="H115" s="265">
        <v>331.68000000000001</v>
      </c>
      <c r="I115" s="266"/>
      <c r="J115" s="262"/>
      <c r="K115" s="262"/>
      <c r="L115" s="267"/>
      <c r="M115" s="268"/>
      <c r="N115" s="269"/>
      <c r="O115" s="269"/>
      <c r="P115" s="269"/>
      <c r="Q115" s="269"/>
      <c r="R115" s="269"/>
      <c r="S115" s="269"/>
      <c r="T115" s="27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1" t="s">
        <v>224</v>
      </c>
      <c r="AU115" s="271" t="s">
        <v>79</v>
      </c>
      <c r="AV115" s="15" t="s">
        <v>145</v>
      </c>
      <c r="AW115" s="15" t="s">
        <v>31</v>
      </c>
      <c r="AX115" s="15" t="s">
        <v>77</v>
      </c>
      <c r="AY115" s="271" t="s">
        <v>128</v>
      </c>
    </row>
    <row r="116" s="2" customFormat="1" ht="16.5" customHeight="1">
      <c r="A116" s="40"/>
      <c r="B116" s="41"/>
      <c r="C116" s="206" t="s">
        <v>159</v>
      </c>
      <c r="D116" s="206" t="s">
        <v>131</v>
      </c>
      <c r="E116" s="207" t="s">
        <v>1360</v>
      </c>
      <c r="F116" s="208" t="s">
        <v>1361</v>
      </c>
      <c r="G116" s="209" t="s">
        <v>253</v>
      </c>
      <c r="H116" s="210">
        <v>27</v>
      </c>
      <c r="I116" s="211"/>
      <c r="J116" s="212">
        <f>ROUND(I116*H116,2)</f>
        <v>0</v>
      </c>
      <c r="K116" s="208" t="s">
        <v>195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145</v>
      </c>
      <c r="AT116" s="217" t="s">
        <v>131</v>
      </c>
      <c r="AU116" s="217" t="s">
        <v>79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145</v>
      </c>
      <c r="BM116" s="217" t="s">
        <v>2059</v>
      </c>
    </row>
    <row r="117" s="2" customFormat="1">
      <c r="A117" s="40"/>
      <c r="B117" s="41"/>
      <c r="C117" s="42"/>
      <c r="D117" s="228" t="s">
        <v>197</v>
      </c>
      <c r="E117" s="42"/>
      <c r="F117" s="229" t="s">
        <v>1363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197</v>
      </c>
      <c r="AU117" s="19" t="s">
        <v>79</v>
      </c>
    </row>
    <row r="118" s="14" customFormat="1">
      <c r="A118" s="14"/>
      <c r="B118" s="240"/>
      <c r="C118" s="241"/>
      <c r="D118" s="219" t="s">
        <v>224</v>
      </c>
      <c r="E118" s="242" t="s">
        <v>19</v>
      </c>
      <c r="F118" s="243" t="s">
        <v>2060</v>
      </c>
      <c r="G118" s="241"/>
      <c r="H118" s="244">
        <v>27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224</v>
      </c>
      <c r="AU118" s="250" t="s">
        <v>79</v>
      </c>
      <c r="AV118" s="14" t="s">
        <v>79</v>
      </c>
      <c r="AW118" s="14" t="s">
        <v>31</v>
      </c>
      <c r="AX118" s="14" t="s">
        <v>77</v>
      </c>
      <c r="AY118" s="250" t="s">
        <v>128</v>
      </c>
    </row>
    <row r="119" s="2" customFormat="1" ht="16.5" customHeight="1">
      <c r="A119" s="40"/>
      <c r="B119" s="41"/>
      <c r="C119" s="206" t="s">
        <v>163</v>
      </c>
      <c r="D119" s="206" t="s">
        <v>131</v>
      </c>
      <c r="E119" s="207" t="s">
        <v>1648</v>
      </c>
      <c r="F119" s="208" t="s">
        <v>1649</v>
      </c>
      <c r="G119" s="209" t="s">
        <v>209</v>
      </c>
      <c r="H119" s="210">
        <v>637.60000000000002</v>
      </c>
      <c r="I119" s="211"/>
      <c r="J119" s="212">
        <f>ROUND(I119*H119,2)</f>
        <v>0</v>
      </c>
      <c r="K119" s="208" t="s">
        <v>195</v>
      </c>
      <c r="L119" s="46"/>
      <c r="M119" s="213" t="s">
        <v>19</v>
      </c>
      <c r="N119" s="214" t="s">
        <v>40</v>
      </c>
      <c r="O119" s="86"/>
      <c r="P119" s="215">
        <f>O119*H119</f>
        <v>0</v>
      </c>
      <c r="Q119" s="215">
        <v>0.00084000000000000003</v>
      </c>
      <c r="R119" s="215">
        <f>Q119*H119</f>
        <v>0.53558400000000006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145</v>
      </c>
      <c r="AT119" s="217" t="s">
        <v>131</v>
      </c>
      <c r="AU119" s="217" t="s">
        <v>79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145</v>
      </c>
      <c r="BM119" s="217" t="s">
        <v>2061</v>
      </c>
    </row>
    <row r="120" s="2" customFormat="1">
      <c r="A120" s="40"/>
      <c r="B120" s="41"/>
      <c r="C120" s="42"/>
      <c r="D120" s="228" t="s">
        <v>197</v>
      </c>
      <c r="E120" s="42"/>
      <c r="F120" s="229" t="s">
        <v>1651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197</v>
      </c>
      <c r="AU120" s="19" t="s">
        <v>79</v>
      </c>
    </row>
    <row r="121" s="13" customFormat="1">
      <c r="A121" s="13"/>
      <c r="B121" s="230"/>
      <c r="C121" s="231"/>
      <c r="D121" s="219" t="s">
        <v>224</v>
      </c>
      <c r="E121" s="232" t="s">
        <v>19</v>
      </c>
      <c r="F121" s="233" t="s">
        <v>1652</v>
      </c>
      <c r="G121" s="231"/>
      <c r="H121" s="232" t="s">
        <v>19</v>
      </c>
      <c r="I121" s="234"/>
      <c r="J121" s="231"/>
      <c r="K121" s="231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224</v>
      </c>
      <c r="AU121" s="239" t="s">
        <v>79</v>
      </c>
      <c r="AV121" s="13" t="s">
        <v>77</v>
      </c>
      <c r="AW121" s="13" t="s">
        <v>31</v>
      </c>
      <c r="AX121" s="13" t="s">
        <v>69</v>
      </c>
      <c r="AY121" s="239" t="s">
        <v>128</v>
      </c>
    </row>
    <row r="122" s="14" customFormat="1">
      <c r="A122" s="14"/>
      <c r="B122" s="240"/>
      <c r="C122" s="241"/>
      <c r="D122" s="219" t="s">
        <v>224</v>
      </c>
      <c r="E122" s="242" t="s">
        <v>19</v>
      </c>
      <c r="F122" s="243" t="s">
        <v>2062</v>
      </c>
      <c r="G122" s="241"/>
      <c r="H122" s="244">
        <v>257.60000000000002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224</v>
      </c>
      <c r="AU122" s="250" t="s">
        <v>79</v>
      </c>
      <c r="AV122" s="14" t="s">
        <v>79</v>
      </c>
      <c r="AW122" s="14" t="s">
        <v>31</v>
      </c>
      <c r="AX122" s="14" t="s">
        <v>69</v>
      </c>
      <c r="AY122" s="250" t="s">
        <v>128</v>
      </c>
    </row>
    <row r="123" s="14" customFormat="1">
      <c r="A123" s="14"/>
      <c r="B123" s="240"/>
      <c r="C123" s="241"/>
      <c r="D123" s="219" t="s">
        <v>224</v>
      </c>
      <c r="E123" s="242" t="s">
        <v>19</v>
      </c>
      <c r="F123" s="243" t="s">
        <v>2063</v>
      </c>
      <c r="G123" s="241"/>
      <c r="H123" s="244">
        <v>104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224</v>
      </c>
      <c r="AU123" s="250" t="s">
        <v>79</v>
      </c>
      <c r="AV123" s="14" t="s">
        <v>79</v>
      </c>
      <c r="AW123" s="14" t="s">
        <v>31</v>
      </c>
      <c r="AX123" s="14" t="s">
        <v>69</v>
      </c>
      <c r="AY123" s="250" t="s">
        <v>128</v>
      </c>
    </row>
    <row r="124" s="14" customFormat="1">
      <c r="A124" s="14"/>
      <c r="B124" s="240"/>
      <c r="C124" s="241"/>
      <c r="D124" s="219" t="s">
        <v>224</v>
      </c>
      <c r="E124" s="242" t="s">
        <v>19</v>
      </c>
      <c r="F124" s="243" t="s">
        <v>2064</v>
      </c>
      <c r="G124" s="241"/>
      <c r="H124" s="244">
        <v>276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224</v>
      </c>
      <c r="AU124" s="250" t="s">
        <v>79</v>
      </c>
      <c r="AV124" s="14" t="s">
        <v>79</v>
      </c>
      <c r="AW124" s="14" t="s">
        <v>31</v>
      </c>
      <c r="AX124" s="14" t="s">
        <v>69</v>
      </c>
      <c r="AY124" s="250" t="s">
        <v>128</v>
      </c>
    </row>
    <row r="125" s="15" customFormat="1">
      <c r="A125" s="15"/>
      <c r="B125" s="261"/>
      <c r="C125" s="262"/>
      <c r="D125" s="219" t="s">
        <v>224</v>
      </c>
      <c r="E125" s="263" t="s">
        <v>19</v>
      </c>
      <c r="F125" s="264" t="s">
        <v>473</v>
      </c>
      <c r="G125" s="262"/>
      <c r="H125" s="265">
        <v>637.60000000000002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1" t="s">
        <v>224</v>
      </c>
      <c r="AU125" s="271" t="s">
        <v>79</v>
      </c>
      <c r="AV125" s="15" t="s">
        <v>145</v>
      </c>
      <c r="AW125" s="15" t="s">
        <v>31</v>
      </c>
      <c r="AX125" s="15" t="s">
        <v>77</v>
      </c>
      <c r="AY125" s="271" t="s">
        <v>128</v>
      </c>
    </row>
    <row r="126" s="2" customFormat="1" ht="16.5" customHeight="1">
      <c r="A126" s="40"/>
      <c r="B126" s="41"/>
      <c r="C126" s="206" t="s">
        <v>172</v>
      </c>
      <c r="D126" s="206" t="s">
        <v>131</v>
      </c>
      <c r="E126" s="207" t="s">
        <v>1658</v>
      </c>
      <c r="F126" s="208" t="s">
        <v>1659</v>
      </c>
      <c r="G126" s="209" t="s">
        <v>209</v>
      </c>
      <c r="H126" s="210">
        <v>637.60000000000002</v>
      </c>
      <c r="I126" s="211"/>
      <c r="J126" s="212">
        <f>ROUND(I126*H126,2)</f>
        <v>0</v>
      </c>
      <c r="K126" s="208" t="s">
        <v>195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145</v>
      </c>
      <c r="AT126" s="217" t="s">
        <v>131</v>
      </c>
      <c r="AU126" s="217" t="s">
        <v>79</v>
      </c>
      <c r="AY126" s="19" t="s">
        <v>128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145</v>
      </c>
      <c r="BM126" s="217" t="s">
        <v>2065</v>
      </c>
    </row>
    <row r="127" s="2" customFormat="1">
      <c r="A127" s="40"/>
      <c r="B127" s="41"/>
      <c r="C127" s="42"/>
      <c r="D127" s="228" t="s">
        <v>197</v>
      </c>
      <c r="E127" s="42"/>
      <c r="F127" s="229" t="s">
        <v>1661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197</v>
      </c>
      <c r="AU127" s="19" t="s">
        <v>79</v>
      </c>
    </row>
    <row r="128" s="14" customFormat="1">
      <c r="A128" s="14"/>
      <c r="B128" s="240"/>
      <c r="C128" s="241"/>
      <c r="D128" s="219" t="s">
        <v>224</v>
      </c>
      <c r="E128" s="242" t="s">
        <v>19</v>
      </c>
      <c r="F128" s="243" t="s">
        <v>2066</v>
      </c>
      <c r="G128" s="241"/>
      <c r="H128" s="244">
        <v>637.60000000000002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224</v>
      </c>
      <c r="AU128" s="250" t="s">
        <v>79</v>
      </c>
      <c r="AV128" s="14" t="s">
        <v>79</v>
      </c>
      <c r="AW128" s="14" t="s">
        <v>31</v>
      </c>
      <c r="AX128" s="14" t="s">
        <v>77</v>
      </c>
      <c r="AY128" s="250" t="s">
        <v>128</v>
      </c>
    </row>
    <row r="129" s="2" customFormat="1" ht="16.5" customHeight="1">
      <c r="A129" s="40"/>
      <c r="B129" s="41"/>
      <c r="C129" s="206" t="s">
        <v>176</v>
      </c>
      <c r="D129" s="206" t="s">
        <v>131</v>
      </c>
      <c r="E129" s="207" t="s">
        <v>294</v>
      </c>
      <c r="F129" s="208" t="s">
        <v>1377</v>
      </c>
      <c r="G129" s="209" t="s">
        <v>253</v>
      </c>
      <c r="H129" s="210">
        <v>204.19</v>
      </c>
      <c r="I129" s="211"/>
      <c r="J129" s="212">
        <f>ROUND(I129*H129,2)</f>
        <v>0</v>
      </c>
      <c r="K129" s="208" t="s">
        <v>195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145</v>
      </c>
      <c r="AT129" s="217" t="s">
        <v>131</v>
      </c>
      <c r="AU129" s="217" t="s">
        <v>79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145</v>
      </c>
      <c r="BM129" s="217" t="s">
        <v>2067</v>
      </c>
    </row>
    <row r="130" s="2" customFormat="1">
      <c r="A130" s="40"/>
      <c r="B130" s="41"/>
      <c r="C130" s="42"/>
      <c r="D130" s="228" t="s">
        <v>197</v>
      </c>
      <c r="E130" s="42"/>
      <c r="F130" s="229" t="s">
        <v>297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197</v>
      </c>
      <c r="AU130" s="19" t="s">
        <v>79</v>
      </c>
    </row>
    <row r="131" s="13" customFormat="1">
      <c r="A131" s="13"/>
      <c r="B131" s="230"/>
      <c r="C131" s="231"/>
      <c r="D131" s="219" t="s">
        <v>224</v>
      </c>
      <c r="E131" s="232" t="s">
        <v>19</v>
      </c>
      <c r="F131" s="233" t="s">
        <v>1664</v>
      </c>
      <c r="G131" s="231"/>
      <c r="H131" s="232" t="s">
        <v>19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224</v>
      </c>
      <c r="AU131" s="239" t="s">
        <v>79</v>
      </c>
      <c r="AV131" s="13" t="s">
        <v>77</v>
      </c>
      <c r="AW131" s="13" t="s">
        <v>31</v>
      </c>
      <c r="AX131" s="13" t="s">
        <v>69</v>
      </c>
      <c r="AY131" s="239" t="s">
        <v>128</v>
      </c>
    </row>
    <row r="132" s="13" customFormat="1">
      <c r="A132" s="13"/>
      <c r="B132" s="230"/>
      <c r="C132" s="231"/>
      <c r="D132" s="219" t="s">
        <v>224</v>
      </c>
      <c r="E132" s="232" t="s">
        <v>19</v>
      </c>
      <c r="F132" s="233" t="s">
        <v>2068</v>
      </c>
      <c r="G132" s="231"/>
      <c r="H132" s="232" t="s">
        <v>19</v>
      </c>
      <c r="I132" s="234"/>
      <c r="J132" s="231"/>
      <c r="K132" s="231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224</v>
      </c>
      <c r="AU132" s="239" t="s">
        <v>79</v>
      </c>
      <c r="AV132" s="13" t="s">
        <v>77</v>
      </c>
      <c r="AW132" s="13" t="s">
        <v>31</v>
      </c>
      <c r="AX132" s="13" t="s">
        <v>69</v>
      </c>
      <c r="AY132" s="239" t="s">
        <v>128</v>
      </c>
    </row>
    <row r="133" s="14" customFormat="1">
      <c r="A133" s="14"/>
      <c r="B133" s="240"/>
      <c r="C133" s="241"/>
      <c r="D133" s="219" t="s">
        <v>224</v>
      </c>
      <c r="E133" s="242" t="s">
        <v>19</v>
      </c>
      <c r="F133" s="243" t="s">
        <v>2069</v>
      </c>
      <c r="G133" s="241"/>
      <c r="H133" s="244">
        <v>204.19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224</v>
      </c>
      <c r="AU133" s="250" t="s">
        <v>79</v>
      </c>
      <c r="AV133" s="14" t="s">
        <v>79</v>
      </c>
      <c r="AW133" s="14" t="s">
        <v>31</v>
      </c>
      <c r="AX133" s="14" t="s">
        <v>77</v>
      </c>
      <c r="AY133" s="250" t="s">
        <v>128</v>
      </c>
    </row>
    <row r="134" s="2" customFormat="1" ht="24.15" customHeight="1">
      <c r="A134" s="40"/>
      <c r="B134" s="41"/>
      <c r="C134" s="206" t="s">
        <v>246</v>
      </c>
      <c r="D134" s="206" t="s">
        <v>131</v>
      </c>
      <c r="E134" s="207" t="s">
        <v>299</v>
      </c>
      <c r="F134" s="208" t="s">
        <v>1381</v>
      </c>
      <c r="G134" s="209" t="s">
        <v>253</v>
      </c>
      <c r="H134" s="210">
        <v>3062.8499999999999</v>
      </c>
      <c r="I134" s="211"/>
      <c r="J134" s="212">
        <f>ROUND(I134*H134,2)</f>
        <v>0</v>
      </c>
      <c r="K134" s="208" t="s">
        <v>195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145</v>
      </c>
      <c r="AT134" s="217" t="s">
        <v>131</v>
      </c>
      <c r="AU134" s="217" t="s">
        <v>79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145</v>
      </c>
      <c r="BM134" s="217" t="s">
        <v>2070</v>
      </c>
    </row>
    <row r="135" s="2" customFormat="1">
      <c r="A135" s="40"/>
      <c r="B135" s="41"/>
      <c r="C135" s="42"/>
      <c r="D135" s="228" t="s">
        <v>197</v>
      </c>
      <c r="E135" s="42"/>
      <c r="F135" s="229" t="s">
        <v>302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197</v>
      </c>
      <c r="AU135" s="19" t="s">
        <v>79</v>
      </c>
    </row>
    <row r="136" s="13" customFormat="1">
      <c r="A136" s="13"/>
      <c r="B136" s="230"/>
      <c r="C136" s="231"/>
      <c r="D136" s="219" t="s">
        <v>224</v>
      </c>
      <c r="E136" s="232" t="s">
        <v>19</v>
      </c>
      <c r="F136" s="233" t="s">
        <v>1668</v>
      </c>
      <c r="G136" s="231"/>
      <c r="H136" s="232" t="s">
        <v>19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224</v>
      </c>
      <c r="AU136" s="239" t="s">
        <v>79</v>
      </c>
      <c r="AV136" s="13" t="s">
        <v>77</v>
      </c>
      <c r="AW136" s="13" t="s">
        <v>31</v>
      </c>
      <c r="AX136" s="13" t="s">
        <v>69</v>
      </c>
      <c r="AY136" s="239" t="s">
        <v>128</v>
      </c>
    </row>
    <row r="137" s="14" customFormat="1">
      <c r="A137" s="14"/>
      <c r="B137" s="240"/>
      <c r="C137" s="241"/>
      <c r="D137" s="219" t="s">
        <v>224</v>
      </c>
      <c r="E137" s="242" t="s">
        <v>19</v>
      </c>
      <c r="F137" s="243" t="s">
        <v>2071</v>
      </c>
      <c r="G137" s="241"/>
      <c r="H137" s="244">
        <v>3062.8499999999999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224</v>
      </c>
      <c r="AU137" s="250" t="s">
        <v>79</v>
      </c>
      <c r="AV137" s="14" t="s">
        <v>79</v>
      </c>
      <c r="AW137" s="14" t="s">
        <v>31</v>
      </c>
      <c r="AX137" s="14" t="s">
        <v>77</v>
      </c>
      <c r="AY137" s="250" t="s">
        <v>128</v>
      </c>
    </row>
    <row r="138" s="2" customFormat="1" ht="24.15" customHeight="1">
      <c r="A138" s="40"/>
      <c r="B138" s="41"/>
      <c r="C138" s="206" t="s">
        <v>8</v>
      </c>
      <c r="D138" s="206" t="s">
        <v>131</v>
      </c>
      <c r="E138" s="207" t="s">
        <v>1385</v>
      </c>
      <c r="F138" s="208" t="s">
        <v>661</v>
      </c>
      <c r="G138" s="209" t="s">
        <v>313</v>
      </c>
      <c r="H138" s="210">
        <v>326.70400000000001</v>
      </c>
      <c r="I138" s="211"/>
      <c r="J138" s="212">
        <f>ROUND(I138*H138,2)</f>
        <v>0</v>
      </c>
      <c r="K138" s="208" t="s">
        <v>195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145</v>
      </c>
      <c r="AT138" s="217" t="s">
        <v>131</v>
      </c>
      <c r="AU138" s="217" t="s">
        <v>79</v>
      </c>
      <c r="AY138" s="19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145</v>
      </c>
      <c r="BM138" s="217" t="s">
        <v>2072</v>
      </c>
    </row>
    <row r="139" s="2" customFormat="1">
      <c r="A139" s="40"/>
      <c r="B139" s="41"/>
      <c r="C139" s="42"/>
      <c r="D139" s="228" t="s">
        <v>197</v>
      </c>
      <c r="E139" s="42"/>
      <c r="F139" s="229" t="s">
        <v>1388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197</v>
      </c>
      <c r="AU139" s="19" t="s">
        <v>79</v>
      </c>
    </row>
    <row r="140" s="14" customFormat="1">
      <c r="A140" s="14"/>
      <c r="B140" s="240"/>
      <c r="C140" s="241"/>
      <c r="D140" s="219" t="s">
        <v>224</v>
      </c>
      <c r="E140" s="242" t="s">
        <v>19</v>
      </c>
      <c r="F140" s="243" t="s">
        <v>2073</v>
      </c>
      <c r="G140" s="241"/>
      <c r="H140" s="244">
        <v>326.70400000000001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224</v>
      </c>
      <c r="AU140" s="250" t="s">
        <v>79</v>
      </c>
      <c r="AV140" s="14" t="s">
        <v>79</v>
      </c>
      <c r="AW140" s="14" t="s">
        <v>31</v>
      </c>
      <c r="AX140" s="14" t="s">
        <v>77</v>
      </c>
      <c r="AY140" s="250" t="s">
        <v>128</v>
      </c>
    </row>
    <row r="141" s="2" customFormat="1" ht="16.5" customHeight="1">
      <c r="A141" s="40"/>
      <c r="B141" s="41"/>
      <c r="C141" s="206" t="s">
        <v>257</v>
      </c>
      <c r="D141" s="206" t="s">
        <v>131</v>
      </c>
      <c r="E141" s="207" t="s">
        <v>305</v>
      </c>
      <c r="F141" s="208" t="s">
        <v>1390</v>
      </c>
      <c r="G141" s="209" t="s">
        <v>253</v>
      </c>
      <c r="H141" s="210">
        <v>254.96000000000001</v>
      </c>
      <c r="I141" s="211"/>
      <c r="J141" s="212">
        <f>ROUND(I141*H141,2)</f>
        <v>0</v>
      </c>
      <c r="K141" s="208" t="s">
        <v>195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145</v>
      </c>
      <c r="AT141" s="217" t="s">
        <v>131</v>
      </c>
      <c r="AU141" s="217" t="s">
        <v>79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145</v>
      </c>
      <c r="BM141" s="217" t="s">
        <v>2074</v>
      </c>
    </row>
    <row r="142" s="2" customFormat="1">
      <c r="A142" s="40"/>
      <c r="B142" s="41"/>
      <c r="C142" s="42"/>
      <c r="D142" s="228" t="s">
        <v>197</v>
      </c>
      <c r="E142" s="42"/>
      <c r="F142" s="229" t="s">
        <v>308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197</v>
      </c>
      <c r="AU142" s="19" t="s">
        <v>79</v>
      </c>
    </row>
    <row r="143" s="13" customFormat="1">
      <c r="A143" s="13"/>
      <c r="B143" s="230"/>
      <c r="C143" s="231"/>
      <c r="D143" s="219" t="s">
        <v>224</v>
      </c>
      <c r="E143" s="232" t="s">
        <v>19</v>
      </c>
      <c r="F143" s="233" t="s">
        <v>1673</v>
      </c>
      <c r="G143" s="231"/>
      <c r="H143" s="232" t="s">
        <v>19</v>
      </c>
      <c r="I143" s="234"/>
      <c r="J143" s="231"/>
      <c r="K143" s="231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224</v>
      </c>
      <c r="AU143" s="239" t="s">
        <v>79</v>
      </c>
      <c r="AV143" s="13" t="s">
        <v>77</v>
      </c>
      <c r="AW143" s="13" t="s">
        <v>31</v>
      </c>
      <c r="AX143" s="13" t="s">
        <v>69</v>
      </c>
      <c r="AY143" s="239" t="s">
        <v>128</v>
      </c>
    </row>
    <row r="144" s="14" customFormat="1">
      <c r="A144" s="14"/>
      <c r="B144" s="240"/>
      <c r="C144" s="241"/>
      <c r="D144" s="219" t="s">
        <v>224</v>
      </c>
      <c r="E144" s="242" t="s">
        <v>19</v>
      </c>
      <c r="F144" s="243" t="s">
        <v>2075</v>
      </c>
      <c r="G144" s="241"/>
      <c r="H144" s="244">
        <v>331.68000000000001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224</v>
      </c>
      <c r="AU144" s="250" t="s">
        <v>79</v>
      </c>
      <c r="AV144" s="14" t="s">
        <v>79</v>
      </c>
      <c r="AW144" s="14" t="s">
        <v>31</v>
      </c>
      <c r="AX144" s="14" t="s">
        <v>69</v>
      </c>
      <c r="AY144" s="250" t="s">
        <v>128</v>
      </c>
    </row>
    <row r="145" s="13" customFormat="1">
      <c r="A145" s="13"/>
      <c r="B145" s="230"/>
      <c r="C145" s="231"/>
      <c r="D145" s="219" t="s">
        <v>224</v>
      </c>
      <c r="E145" s="232" t="s">
        <v>19</v>
      </c>
      <c r="F145" s="233" t="s">
        <v>2076</v>
      </c>
      <c r="G145" s="231"/>
      <c r="H145" s="232" t="s">
        <v>19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224</v>
      </c>
      <c r="AU145" s="239" t="s">
        <v>79</v>
      </c>
      <c r="AV145" s="13" t="s">
        <v>77</v>
      </c>
      <c r="AW145" s="13" t="s">
        <v>31</v>
      </c>
      <c r="AX145" s="13" t="s">
        <v>69</v>
      </c>
      <c r="AY145" s="239" t="s">
        <v>128</v>
      </c>
    </row>
    <row r="146" s="13" customFormat="1">
      <c r="A146" s="13"/>
      <c r="B146" s="230"/>
      <c r="C146" s="231"/>
      <c r="D146" s="219" t="s">
        <v>224</v>
      </c>
      <c r="E146" s="232" t="s">
        <v>19</v>
      </c>
      <c r="F146" s="233" t="s">
        <v>1676</v>
      </c>
      <c r="G146" s="231"/>
      <c r="H146" s="232" t="s">
        <v>19</v>
      </c>
      <c r="I146" s="234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224</v>
      </c>
      <c r="AU146" s="239" t="s">
        <v>79</v>
      </c>
      <c r="AV146" s="13" t="s">
        <v>77</v>
      </c>
      <c r="AW146" s="13" t="s">
        <v>31</v>
      </c>
      <c r="AX146" s="13" t="s">
        <v>69</v>
      </c>
      <c r="AY146" s="239" t="s">
        <v>128</v>
      </c>
    </row>
    <row r="147" s="14" customFormat="1">
      <c r="A147" s="14"/>
      <c r="B147" s="240"/>
      <c r="C147" s="241"/>
      <c r="D147" s="219" t="s">
        <v>224</v>
      </c>
      <c r="E147" s="242" t="s">
        <v>19</v>
      </c>
      <c r="F147" s="243" t="s">
        <v>2077</v>
      </c>
      <c r="G147" s="241"/>
      <c r="H147" s="244">
        <v>-4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224</v>
      </c>
      <c r="AU147" s="250" t="s">
        <v>79</v>
      </c>
      <c r="AV147" s="14" t="s">
        <v>79</v>
      </c>
      <c r="AW147" s="14" t="s">
        <v>31</v>
      </c>
      <c r="AX147" s="14" t="s">
        <v>69</v>
      </c>
      <c r="AY147" s="250" t="s">
        <v>128</v>
      </c>
    </row>
    <row r="148" s="13" customFormat="1">
      <c r="A148" s="13"/>
      <c r="B148" s="230"/>
      <c r="C148" s="231"/>
      <c r="D148" s="219" t="s">
        <v>224</v>
      </c>
      <c r="E148" s="232" t="s">
        <v>19</v>
      </c>
      <c r="F148" s="233" t="s">
        <v>1678</v>
      </c>
      <c r="G148" s="231"/>
      <c r="H148" s="232" t="s">
        <v>19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224</v>
      </c>
      <c r="AU148" s="239" t="s">
        <v>79</v>
      </c>
      <c r="AV148" s="13" t="s">
        <v>77</v>
      </c>
      <c r="AW148" s="13" t="s">
        <v>31</v>
      </c>
      <c r="AX148" s="13" t="s">
        <v>69</v>
      </c>
      <c r="AY148" s="239" t="s">
        <v>128</v>
      </c>
    </row>
    <row r="149" s="14" customFormat="1">
      <c r="A149" s="14"/>
      <c r="B149" s="240"/>
      <c r="C149" s="241"/>
      <c r="D149" s="219" t="s">
        <v>224</v>
      </c>
      <c r="E149" s="242" t="s">
        <v>19</v>
      </c>
      <c r="F149" s="243" t="s">
        <v>2078</v>
      </c>
      <c r="G149" s="241"/>
      <c r="H149" s="244">
        <v>-12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224</v>
      </c>
      <c r="AU149" s="250" t="s">
        <v>79</v>
      </c>
      <c r="AV149" s="14" t="s">
        <v>79</v>
      </c>
      <c r="AW149" s="14" t="s">
        <v>31</v>
      </c>
      <c r="AX149" s="14" t="s">
        <v>69</v>
      </c>
      <c r="AY149" s="250" t="s">
        <v>128</v>
      </c>
    </row>
    <row r="150" s="13" customFormat="1">
      <c r="A150" s="13"/>
      <c r="B150" s="230"/>
      <c r="C150" s="231"/>
      <c r="D150" s="219" t="s">
        <v>224</v>
      </c>
      <c r="E150" s="232" t="s">
        <v>19</v>
      </c>
      <c r="F150" s="233" t="s">
        <v>2079</v>
      </c>
      <c r="G150" s="231"/>
      <c r="H150" s="232" t="s">
        <v>19</v>
      </c>
      <c r="I150" s="234"/>
      <c r="J150" s="231"/>
      <c r="K150" s="231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224</v>
      </c>
      <c r="AU150" s="239" t="s">
        <v>79</v>
      </c>
      <c r="AV150" s="13" t="s">
        <v>77</v>
      </c>
      <c r="AW150" s="13" t="s">
        <v>31</v>
      </c>
      <c r="AX150" s="13" t="s">
        <v>69</v>
      </c>
      <c r="AY150" s="239" t="s">
        <v>128</v>
      </c>
    </row>
    <row r="151" s="13" customFormat="1">
      <c r="A151" s="13"/>
      <c r="B151" s="230"/>
      <c r="C151" s="231"/>
      <c r="D151" s="219" t="s">
        <v>224</v>
      </c>
      <c r="E151" s="232" t="s">
        <v>19</v>
      </c>
      <c r="F151" s="233" t="s">
        <v>1676</v>
      </c>
      <c r="G151" s="231"/>
      <c r="H151" s="232" t="s">
        <v>19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224</v>
      </c>
      <c r="AU151" s="239" t="s">
        <v>79</v>
      </c>
      <c r="AV151" s="13" t="s">
        <v>77</v>
      </c>
      <c r="AW151" s="13" t="s">
        <v>31</v>
      </c>
      <c r="AX151" s="13" t="s">
        <v>69</v>
      </c>
      <c r="AY151" s="239" t="s">
        <v>128</v>
      </c>
    </row>
    <row r="152" s="14" customFormat="1">
      <c r="A152" s="14"/>
      <c r="B152" s="240"/>
      <c r="C152" s="241"/>
      <c r="D152" s="219" t="s">
        <v>224</v>
      </c>
      <c r="E152" s="242" t="s">
        <v>19</v>
      </c>
      <c r="F152" s="243" t="s">
        <v>2080</v>
      </c>
      <c r="G152" s="241"/>
      <c r="H152" s="244">
        <v>-15.18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224</v>
      </c>
      <c r="AU152" s="250" t="s">
        <v>79</v>
      </c>
      <c r="AV152" s="14" t="s">
        <v>79</v>
      </c>
      <c r="AW152" s="14" t="s">
        <v>31</v>
      </c>
      <c r="AX152" s="14" t="s">
        <v>69</v>
      </c>
      <c r="AY152" s="250" t="s">
        <v>128</v>
      </c>
    </row>
    <row r="153" s="13" customFormat="1">
      <c r="A153" s="13"/>
      <c r="B153" s="230"/>
      <c r="C153" s="231"/>
      <c r="D153" s="219" t="s">
        <v>224</v>
      </c>
      <c r="E153" s="232" t="s">
        <v>19</v>
      </c>
      <c r="F153" s="233" t="s">
        <v>1678</v>
      </c>
      <c r="G153" s="231"/>
      <c r="H153" s="232" t="s">
        <v>19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224</v>
      </c>
      <c r="AU153" s="239" t="s">
        <v>79</v>
      </c>
      <c r="AV153" s="13" t="s">
        <v>77</v>
      </c>
      <c r="AW153" s="13" t="s">
        <v>31</v>
      </c>
      <c r="AX153" s="13" t="s">
        <v>69</v>
      </c>
      <c r="AY153" s="239" t="s">
        <v>128</v>
      </c>
    </row>
    <row r="154" s="14" customFormat="1">
      <c r="A154" s="14"/>
      <c r="B154" s="240"/>
      <c r="C154" s="241"/>
      <c r="D154" s="219" t="s">
        <v>224</v>
      </c>
      <c r="E154" s="242" t="s">
        <v>19</v>
      </c>
      <c r="F154" s="243" t="s">
        <v>2081</v>
      </c>
      <c r="G154" s="241"/>
      <c r="H154" s="244">
        <v>-45.539999999999999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224</v>
      </c>
      <c r="AU154" s="250" t="s">
        <v>79</v>
      </c>
      <c r="AV154" s="14" t="s">
        <v>79</v>
      </c>
      <c r="AW154" s="14" t="s">
        <v>31</v>
      </c>
      <c r="AX154" s="14" t="s">
        <v>69</v>
      </c>
      <c r="AY154" s="250" t="s">
        <v>128</v>
      </c>
    </row>
    <row r="155" s="13" customFormat="1">
      <c r="A155" s="13"/>
      <c r="B155" s="230"/>
      <c r="C155" s="231"/>
      <c r="D155" s="219" t="s">
        <v>224</v>
      </c>
      <c r="E155" s="232" t="s">
        <v>19</v>
      </c>
      <c r="F155" s="233" t="s">
        <v>2068</v>
      </c>
      <c r="G155" s="231"/>
      <c r="H155" s="232" t="s">
        <v>19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224</v>
      </c>
      <c r="AU155" s="239" t="s">
        <v>79</v>
      </c>
      <c r="AV155" s="13" t="s">
        <v>77</v>
      </c>
      <c r="AW155" s="13" t="s">
        <v>31</v>
      </c>
      <c r="AX155" s="13" t="s">
        <v>69</v>
      </c>
      <c r="AY155" s="239" t="s">
        <v>128</v>
      </c>
    </row>
    <row r="156" s="15" customFormat="1">
      <c r="A156" s="15"/>
      <c r="B156" s="261"/>
      <c r="C156" s="262"/>
      <c r="D156" s="219" t="s">
        <v>224</v>
      </c>
      <c r="E156" s="263" t="s">
        <v>19</v>
      </c>
      <c r="F156" s="264" t="s">
        <v>473</v>
      </c>
      <c r="G156" s="262"/>
      <c r="H156" s="265">
        <v>254.96000000000001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1" t="s">
        <v>224</v>
      </c>
      <c r="AU156" s="271" t="s">
        <v>79</v>
      </c>
      <c r="AV156" s="15" t="s">
        <v>145</v>
      </c>
      <c r="AW156" s="15" t="s">
        <v>31</v>
      </c>
      <c r="AX156" s="15" t="s">
        <v>77</v>
      </c>
      <c r="AY156" s="271" t="s">
        <v>128</v>
      </c>
    </row>
    <row r="157" s="2" customFormat="1" ht="16.5" customHeight="1">
      <c r="A157" s="40"/>
      <c r="B157" s="41"/>
      <c r="C157" s="206" t="s">
        <v>262</v>
      </c>
      <c r="D157" s="206" t="s">
        <v>131</v>
      </c>
      <c r="E157" s="207" t="s">
        <v>317</v>
      </c>
      <c r="F157" s="208" t="s">
        <v>1401</v>
      </c>
      <c r="G157" s="209" t="s">
        <v>253</v>
      </c>
      <c r="H157" s="210">
        <v>57.539999999999999</v>
      </c>
      <c r="I157" s="211"/>
      <c r="J157" s="212">
        <f>ROUND(I157*H157,2)</f>
        <v>0</v>
      </c>
      <c r="K157" s="208" t="s">
        <v>195</v>
      </c>
      <c r="L157" s="46"/>
      <c r="M157" s="213" t="s">
        <v>19</v>
      </c>
      <c r="N157" s="214" t="s">
        <v>40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145</v>
      </c>
      <c r="AT157" s="217" t="s">
        <v>131</v>
      </c>
      <c r="AU157" s="217" t="s">
        <v>79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145</v>
      </c>
      <c r="BM157" s="217" t="s">
        <v>2082</v>
      </c>
    </row>
    <row r="158" s="2" customFormat="1">
      <c r="A158" s="40"/>
      <c r="B158" s="41"/>
      <c r="C158" s="42"/>
      <c r="D158" s="228" t="s">
        <v>197</v>
      </c>
      <c r="E158" s="42"/>
      <c r="F158" s="229" t="s">
        <v>320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197</v>
      </c>
      <c r="AU158" s="19" t="s">
        <v>79</v>
      </c>
    </row>
    <row r="159" s="13" customFormat="1">
      <c r="A159" s="13"/>
      <c r="B159" s="230"/>
      <c r="C159" s="231"/>
      <c r="D159" s="219" t="s">
        <v>224</v>
      </c>
      <c r="E159" s="232" t="s">
        <v>19</v>
      </c>
      <c r="F159" s="233" t="s">
        <v>1689</v>
      </c>
      <c r="G159" s="231"/>
      <c r="H159" s="232" t="s">
        <v>19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224</v>
      </c>
      <c r="AU159" s="239" t="s">
        <v>79</v>
      </c>
      <c r="AV159" s="13" t="s">
        <v>77</v>
      </c>
      <c r="AW159" s="13" t="s">
        <v>31</v>
      </c>
      <c r="AX159" s="13" t="s">
        <v>69</v>
      </c>
      <c r="AY159" s="239" t="s">
        <v>128</v>
      </c>
    </row>
    <row r="160" s="14" customFormat="1">
      <c r="A160" s="14"/>
      <c r="B160" s="240"/>
      <c r="C160" s="241"/>
      <c r="D160" s="219" t="s">
        <v>224</v>
      </c>
      <c r="E160" s="242" t="s">
        <v>19</v>
      </c>
      <c r="F160" s="243" t="s">
        <v>2083</v>
      </c>
      <c r="G160" s="241"/>
      <c r="H160" s="244">
        <v>12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224</v>
      </c>
      <c r="AU160" s="250" t="s">
        <v>79</v>
      </c>
      <c r="AV160" s="14" t="s">
        <v>79</v>
      </c>
      <c r="AW160" s="14" t="s">
        <v>31</v>
      </c>
      <c r="AX160" s="14" t="s">
        <v>69</v>
      </c>
      <c r="AY160" s="250" t="s">
        <v>128</v>
      </c>
    </row>
    <row r="161" s="14" customFormat="1">
      <c r="A161" s="14"/>
      <c r="B161" s="240"/>
      <c r="C161" s="241"/>
      <c r="D161" s="219" t="s">
        <v>224</v>
      </c>
      <c r="E161" s="242" t="s">
        <v>19</v>
      </c>
      <c r="F161" s="243" t="s">
        <v>2084</v>
      </c>
      <c r="G161" s="241"/>
      <c r="H161" s="244">
        <v>45.539999999999999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224</v>
      </c>
      <c r="AU161" s="250" t="s">
        <v>79</v>
      </c>
      <c r="AV161" s="14" t="s">
        <v>79</v>
      </c>
      <c r="AW161" s="14" t="s">
        <v>31</v>
      </c>
      <c r="AX161" s="14" t="s">
        <v>69</v>
      </c>
      <c r="AY161" s="250" t="s">
        <v>128</v>
      </c>
    </row>
    <row r="162" s="15" customFormat="1">
      <c r="A162" s="15"/>
      <c r="B162" s="261"/>
      <c r="C162" s="262"/>
      <c r="D162" s="219" t="s">
        <v>224</v>
      </c>
      <c r="E162" s="263" t="s">
        <v>19</v>
      </c>
      <c r="F162" s="264" t="s">
        <v>473</v>
      </c>
      <c r="G162" s="262"/>
      <c r="H162" s="265">
        <v>57.539999999999999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224</v>
      </c>
      <c r="AU162" s="271" t="s">
        <v>79</v>
      </c>
      <c r="AV162" s="15" t="s">
        <v>145</v>
      </c>
      <c r="AW162" s="15" t="s">
        <v>31</v>
      </c>
      <c r="AX162" s="15" t="s">
        <v>77</v>
      </c>
      <c r="AY162" s="271" t="s">
        <v>128</v>
      </c>
    </row>
    <row r="163" s="2" customFormat="1" ht="16.5" customHeight="1">
      <c r="A163" s="40"/>
      <c r="B163" s="41"/>
      <c r="C163" s="251" t="s">
        <v>267</v>
      </c>
      <c r="D163" s="251" t="s">
        <v>310</v>
      </c>
      <c r="E163" s="252" t="s">
        <v>1408</v>
      </c>
      <c r="F163" s="253" t="s">
        <v>1409</v>
      </c>
      <c r="G163" s="254" t="s">
        <v>313</v>
      </c>
      <c r="H163" s="255">
        <v>351.53800000000001</v>
      </c>
      <c r="I163" s="256"/>
      <c r="J163" s="257">
        <f>ROUND(I163*H163,2)</f>
        <v>0</v>
      </c>
      <c r="K163" s="253" t="s">
        <v>195</v>
      </c>
      <c r="L163" s="258"/>
      <c r="M163" s="259" t="s">
        <v>19</v>
      </c>
      <c r="N163" s="260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163</v>
      </c>
      <c r="AT163" s="217" t="s">
        <v>310</v>
      </c>
      <c r="AU163" s="217" t="s">
        <v>79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145</v>
      </c>
      <c r="BM163" s="217" t="s">
        <v>2085</v>
      </c>
    </row>
    <row r="164" s="14" customFormat="1">
      <c r="A164" s="14"/>
      <c r="B164" s="240"/>
      <c r="C164" s="241"/>
      <c r="D164" s="219" t="s">
        <v>224</v>
      </c>
      <c r="E164" s="242" t="s">
        <v>19</v>
      </c>
      <c r="F164" s="243" t="s">
        <v>2086</v>
      </c>
      <c r="G164" s="241"/>
      <c r="H164" s="244">
        <v>351.53800000000001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224</v>
      </c>
      <c r="AU164" s="250" t="s">
        <v>79</v>
      </c>
      <c r="AV164" s="14" t="s">
        <v>79</v>
      </c>
      <c r="AW164" s="14" t="s">
        <v>31</v>
      </c>
      <c r="AX164" s="14" t="s">
        <v>77</v>
      </c>
      <c r="AY164" s="250" t="s">
        <v>128</v>
      </c>
    </row>
    <row r="165" s="12" customFormat="1" ht="22.8" customHeight="1">
      <c r="A165" s="12"/>
      <c r="B165" s="190"/>
      <c r="C165" s="191"/>
      <c r="D165" s="192" t="s">
        <v>68</v>
      </c>
      <c r="E165" s="204" t="s">
        <v>145</v>
      </c>
      <c r="F165" s="204" t="s">
        <v>342</v>
      </c>
      <c r="G165" s="191"/>
      <c r="H165" s="191"/>
      <c r="I165" s="194"/>
      <c r="J165" s="205">
        <f>BK165</f>
        <v>0</v>
      </c>
      <c r="K165" s="191"/>
      <c r="L165" s="196"/>
      <c r="M165" s="197"/>
      <c r="N165" s="198"/>
      <c r="O165" s="198"/>
      <c r="P165" s="199">
        <f>SUM(P166:P171)</f>
        <v>0</v>
      </c>
      <c r="Q165" s="198"/>
      <c r="R165" s="199">
        <f>SUM(R166:R171)</f>
        <v>0</v>
      </c>
      <c r="S165" s="198"/>
      <c r="T165" s="200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77</v>
      </c>
      <c r="AT165" s="202" t="s">
        <v>68</v>
      </c>
      <c r="AU165" s="202" t="s">
        <v>77</v>
      </c>
      <c r="AY165" s="201" t="s">
        <v>128</v>
      </c>
      <c r="BK165" s="203">
        <f>SUM(BK166:BK171)</f>
        <v>0</v>
      </c>
    </row>
    <row r="166" s="2" customFormat="1" ht="16.5" customHeight="1">
      <c r="A166" s="40"/>
      <c r="B166" s="41"/>
      <c r="C166" s="206" t="s">
        <v>226</v>
      </c>
      <c r="D166" s="206" t="s">
        <v>131</v>
      </c>
      <c r="E166" s="207" t="s">
        <v>1413</v>
      </c>
      <c r="F166" s="208" t="s">
        <v>1414</v>
      </c>
      <c r="G166" s="209" t="s">
        <v>253</v>
      </c>
      <c r="H166" s="210">
        <v>19.18</v>
      </c>
      <c r="I166" s="211"/>
      <c r="J166" s="212">
        <f>ROUND(I166*H166,2)</f>
        <v>0</v>
      </c>
      <c r="K166" s="208" t="s">
        <v>195</v>
      </c>
      <c r="L166" s="46"/>
      <c r="M166" s="213" t="s">
        <v>19</v>
      </c>
      <c r="N166" s="214" t="s">
        <v>40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145</v>
      </c>
      <c r="AT166" s="217" t="s">
        <v>131</v>
      </c>
      <c r="AU166" s="217" t="s">
        <v>79</v>
      </c>
      <c r="AY166" s="19" t="s">
        <v>128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145</v>
      </c>
      <c r="BM166" s="217" t="s">
        <v>2087</v>
      </c>
    </row>
    <row r="167" s="2" customFormat="1">
      <c r="A167" s="40"/>
      <c r="B167" s="41"/>
      <c r="C167" s="42"/>
      <c r="D167" s="228" t="s">
        <v>197</v>
      </c>
      <c r="E167" s="42"/>
      <c r="F167" s="229" t="s">
        <v>1416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197</v>
      </c>
      <c r="AU167" s="19" t="s">
        <v>79</v>
      </c>
    </row>
    <row r="168" s="13" customFormat="1">
      <c r="A168" s="13"/>
      <c r="B168" s="230"/>
      <c r="C168" s="231"/>
      <c r="D168" s="219" t="s">
        <v>224</v>
      </c>
      <c r="E168" s="232" t="s">
        <v>19</v>
      </c>
      <c r="F168" s="233" t="s">
        <v>1697</v>
      </c>
      <c r="G168" s="231"/>
      <c r="H168" s="232" t="s">
        <v>19</v>
      </c>
      <c r="I168" s="234"/>
      <c r="J168" s="231"/>
      <c r="K168" s="231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224</v>
      </c>
      <c r="AU168" s="239" t="s">
        <v>79</v>
      </c>
      <c r="AV168" s="13" t="s">
        <v>77</v>
      </c>
      <c r="AW168" s="13" t="s">
        <v>31</v>
      </c>
      <c r="AX168" s="13" t="s">
        <v>69</v>
      </c>
      <c r="AY168" s="239" t="s">
        <v>128</v>
      </c>
    </row>
    <row r="169" s="14" customFormat="1">
      <c r="A169" s="14"/>
      <c r="B169" s="240"/>
      <c r="C169" s="241"/>
      <c r="D169" s="219" t="s">
        <v>224</v>
      </c>
      <c r="E169" s="242" t="s">
        <v>19</v>
      </c>
      <c r="F169" s="243" t="s">
        <v>2088</v>
      </c>
      <c r="G169" s="241"/>
      <c r="H169" s="244">
        <v>4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224</v>
      </c>
      <c r="AU169" s="250" t="s">
        <v>79</v>
      </c>
      <c r="AV169" s="14" t="s">
        <v>79</v>
      </c>
      <c r="AW169" s="14" t="s">
        <v>31</v>
      </c>
      <c r="AX169" s="14" t="s">
        <v>69</v>
      </c>
      <c r="AY169" s="250" t="s">
        <v>128</v>
      </c>
    </row>
    <row r="170" s="14" customFormat="1">
      <c r="A170" s="14"/>
      <c r="B170" s="240"/>
      <c r="C170" s="241"/>
      <c r="D170" s="219" t="s">
        <v>224</v>
      </c>
      <c r="E170" s="242" t="s">
        <v>19</v>
      </c>
      <c r="F170" s="243" t="s">
        <v>2089</v>
      </c>
      <c r="G170" s="241"/>
      <c r="H170" s="244">
        <v>15.18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224</v>
      </c>
      <c r="AU170" s="250" t="s">
        <v>79</v>
      </c>
      <c r="AV170" s="14" t="s">
        <v>79</v>
      </c>
      <c r="AW170" s="14" t="s">
        <v>31</v>
      </c>
      <c r="AX170" s="14" t="s">
        <v>69</v>
      </c>
      <c r="AY170" s="250" t="s">
        <v>128</v>
      </c>
    </row>
    <row r="171" s="15" customFormat="1">
      <c r="A171" s="15"/>
      <c r="B171" s="261"/>
      <c r="C171" s="262"/>
      <c r="D171" s="219" t="s">
        <v>224</v>
      </c>
      <c r="E171" s="263" t="s">
        <v>19</v>
      </c>
      <c r="F171" s="264" t="s">
        <v>473</v>
      </c>
      <c r="G171" s="262"/>
      <c r="H171" s="265">
        <v>19.18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224</v>
      </c>
      <c r="AU171" s="271" t="s">
        <v>79</v>
      </c>
      <c r="AV171" s="15" t="s">
        <v>145</v>
      </c>
      <c r="AW171" s="15" t="s">
        <v>31</v>
      </c>
      <c r="AX171" s="15" t="s">
        <v>77</v>
      </c>
      <c r="AY171" s="271" t="s">
        <v>128</v>
      </c>
    </row>
    <row r="172" s="12" customFormat="1" ht="22.8" customHeight="1">
      <c r="A172" s="12"/>
      <c r="B172" s="190"/>
      <c r="C172" s="191"/>
      <c r="D172" s="192" t="s">
        <v>68</v>
      </c>
      <c r="E172" s="204" t="s">
        <v>163</v>
      </c>
      <c r="F172" s="204" t="s">
        <v>1431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SUM(P173:P260)</f>
        <v>0</v>
      </c>
      <c r="Q172" s="198"/>
      <c r="R172" s="199">
        <f>SUM(R173:R260)</f>
        <v>6.9726840000000001</v>
      </c>
      <c r="S172" s="198"/>
      <c r="T172" s="200">
        <f>SUM(T173:T260)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77</v>
      </c>
      <c r="AT172" s="202" t="s">
        <v>68</v>
      </c>
      <c r="AU172" s="202" t="s">
        <v>77</v>
      </c>
      <c r="AY172" s="201" t="s">
        <v>128</v>
      </c>
      <c r="BK172" s="203">
        <f>SUM(BK173:BK260)</f>
        <v>0</v>
      </c>
    </row>
    <row r="173" s="2" customFormat="1" ht="16.5" customHeight="1">
      <c r="A173" s="40"/>
      <c r="B173" s="41"/>
      <c r="C173" s="206" t="s">
        <v>276</v>
      </c>
      <c r="D173" s="206" t="s">
        <v>131</v>
      </c>
      <c r="E173" s="207" t="s">
        <v>1731</v>
      </c>
      <c r="F173" s="208" t="s">
        <v>1732</v>
      </c>
      <c r="G173" s="209" t="s">
        <v>243</v>
      </c>
      <c r="H173" s="210">
        <v>40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40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145</v>
      </c>
      <c r="AT173" s="217" t="s">
        <v>131</v>
      </c>
      <c r="AU173" s="217" t="s">
        <v>79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145</v>
      </c>
      <c r="BM173" s="217" t="s">
        <v>2090</v>
      </c>
    </row>
    <row r="174" s="13" customFormat="1">
      <c r="A174" s="13"/>
      <c r="B174" s="230"/>
      <c r="C174" s="231"/>
      <c r="D174" s="219" t="s">
        <v>224</v>
      </c>
      <c r="E174" s="232" t="s">
        <v>19</v>
      </c>
      <c r="F174" s="233" t="s">
        <v>1721</v>
      </c>
      <c r="G174" s="231"/>
      <c r="H174" s="232" t="s">
        <v>19</v>
      </c>
      <c r="I174" s="234"/>
      <c r="J174" s="231"/>
      <c r="K174" s="231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224</v>
      </c>
      <c r="AU174" s="239" t="s">
        <v>79</v>
      </c>
      <c r="AV174" s="13" t="s">
        <v>77</v>
      </c>
      <c r="AW174" s="13" t="s">
        <v>31</v>
      </c>
      <c r="AX174" s="13" t="s">
        <v>69</v>
      </c>
      <c r="AY174" s="239" t="s">
        <v>128</v>
      </c>
    </row>
    <row r="175" s="14" customFormat="1">
      <c r="A175" s="14"/>
      <c r="B175" s="240"/>
      <c r="C175" s="241"/>
      <c r="D175" s="219" t="s">
        <v>224</v>
      </c>
      <c r="E175" s="242" t="s">
        <v>19</v>
      </c>
      <c r="F175" s="243" t="s">
        <v>2091</v>
      </c>
      <c r="G175" s="241"/>
      <c r="H175" s="244">
        <v>40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224</v>
      </c>
      <c r="AU175" s="250" t="s">
        <v>79</v>
      </c>
      <c r="AV175" s="14" t="s">
        <v>79</v>
      </c>
      <c r="AW175" s="14" t="s">
        <v>31</v>
      </c>
      <c r="AX175" s="14" t="s">
        <v>77</v>
      </c>
      <c r="AY175" s="250" t="s">
        <v>128</v>
      </c>
    </row>
    <row r="176" s="2" customFormat="1" ht="16.5" customHeight="1">
      <c r="A176" s="40"/>
      <c r="B176" s="41"/>
      <c r="C176" s="251" t="s">
        <v>282</v>
      </c>
      <c r="D176" s="251" t="s">
        <v>310</v>
      </c>
      <c r="E176" s="252" t="s">
        <v>1736</v>
      </c>
      <c r="F176" s="253" t="s">
        <v>1737</v>
      </c>
      <c r="G176" s="254" t="s">
        <v>243</v>
      </c>
      <c r="H176" s="255">
        <v>40</v>
      </c>
      <c r="I176" s="256"/>
      <c r="J176" s="257">
        <f>ROUND(I176*H176,2)</f>
        <v>0</v>
      </c>
      <c r="K176" s="253" t="s">
        <v>195</v>
      </c>
      <c r="L176" s="258"/>
      <c r="M176" s="259" t="s">
        <v>19</v>
      </c>
      <c r="N176" s="260" t="s">
        <v>40</v>
      </c>
      <c r="O176" s="86"/>
      <c r="P176" s="215">
        <f>O176*H176</f>
        <v>0</v>
      </c>
      <c r="Q176" s="215">
        <v>0.028000000000000001</v>
      </c>
      <c r="R176" s="215">
        <f>Q176*H176</f>
        <v>1.1200000000000001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163</v>
      </c>
      <c r="AT176" s="217" t="s">
        <v>310</v>
      </c>
      <c r="AU176" s="217" t="s">
        <v>79</v>
      </c>
      <c r="AY176" s="19" t="s">
        <v>128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77</v>
      </c>
      <c r="BK176" s="218">
        <f>ROUND(I176*H176,2)</f>
        <v>0</v>
      </c>
      <c r="BL176" s="19" t="s">
        <v>145</v>
      </c>
      <c r="BM176" s="217" t="s">
        <v>2092</v>
      </c>
    </row>
    <row r="177" s="14" customFormat="1">
      <c r="A177" s="14"/>
      <c r="B177" s="240"/>
      <c r="C177" s="241"/>
      <c r="D177" s="219" t="s">
        <v>224</v>
      </c>
      <c r="E177" s="242" t="s">
        <v>19</v>
      </c>
      <c r="F177" s="243" t="s">
        <v>2091</v>
      </c>
      <c r="G177" s="241"/>
      <c r="H177" s="244">
        <v>40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224</v>
      </c>
      <c r="AU177" s="250" t="s">
        <v>79</v>
      </c>
      <c r="AV177" s="14" t="s">
        <v>79</v>
      </c>
      <c r="AW177" s="14" t="s">
        <v>31</v>
      </c>
      <c r="AX177" s="14" t="s">
        <v>77</v>
      </c>
      <c r="AY177" s="250" t="s">
        <v>128</v>
      </c>
    </row>
    <row r="178" s="2" customFormat="1" ht="16.5" customHeight="1">
      <c r="A178" s="40"/>
      <c r="B178" s="41"/>
      <c r="C178" s="251" t="s">
        <v>287</v>
      </c>
      <c r="D178" s="251" t="s">
        <v>310</v>
      </c>
      <c r="E178" s="252" t="s">
        <v>1739</v>
      </c>
      <c r="F178" s="253" t="s">
        <v>1727</v>
      </c>
      <c r="G178" s="254" t="s">
        <v>166</v>
      </c>
      <c r="H178" s="255">
        <v>11</v>
      </c>
      <c r="I178" s="256"/>
      <c r="J178" s="257">
        <f>ROUND(I178*H178,2)</f>
        <v>0</v>
      </c>
      <c r="K178" s="253" t="s">
        <v>19</v>
      </c>
      <c r="L178" s="258"/>
      <c r="M178" s="259" t="s">
        <v>19</v>
      </c>
      <c r="N178" s="260" t="s">
        <v>40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163</v>
      </c>
      <c r="AT178" s="217" t="s">
        <v>310</v>
      </c>
      <c r="AU178" s="217" t="s">
        <v>79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77</v>
      </c>
      <c r="BK178" s="218">
        <f>ROUND(I178*H178,2)</f>
        <v>0</v>
      </c>
      <c r="BL178" s="19" t="s">
        <v>145</v>
      </c>
      <c r="BM178" s="217" t="s">
        <v>2093</v>
      </c>
    </row>
    <row r="179" s="13" customFormat="1">
      <c r="A179" s="13"/>
      <c r="B179" s="230"/>
      <c r="C179" s="231"/>
      <c r="D179" s="219" t="s">
        <v>224</v>
      </c>
      <c r="E179" s="232" t="s">
        <v>19</v>
      </c>
      <c r="F179" s="233" t="s">
        <v>1729</v>
      </c>
      <c r="G179" s="231"/>
      <c r="H179" s="232" t="s">
        <v>19</v>
      </c>
      <c r="I179" s="234"/>
      <c r="J179" s="231"/>
      <c r="K179" s="231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224</v>
      </c>
      <c r="AU179" s="239" t="s">
        <v>79</v>
      </c>
      <c r="AV179" s="13" t="s">
        <v>77</v>
      </c>
      <c r="AW179" s="13" t="s">
        <v>31</v>
      </c>
      <c r="AX179" s="13" t="s">
        <v>69</v>
      </c>
      <c r="AY179" s="239" t="s">
        <v>128</v>
      </c>
    </row>
    <row r="180" s="14" customFormat="1">
      <c r="A180" s="14"/>
      <c r="B180" s="240"/>
      <c r="C180" s="241"/>
      <c r="D180" s="219" t="s">
        <v>224</v>
      </c>
      <c r="E180" s="242" t="s">
        <v>19</v>
      </c>
      <c r="F180" s="243" t="s">
        <v>1951</v>
      </c>
      <c r="G180" s="241"/>
      <c r="H180" s="244">
        <v>11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224</v>
      </c>
      <c r="AU180" s="250" t="s">
        <v>79</v>
      </c>
      <c r="AV180" s="14" t="s">
        <v>79</v>
      </c>
      <c r="AW180" s="14" t="s">
        <v>31</v>
      </c>
      <c r="AX180" s="14" t="s">
        <v>77</v>
      </c>
      <c r="AY180" s="250" t="s">
        <v>128</v>
      </c>
    </row>
    <row r="181" s="2" customFormat="1" ht="21.75" customHeight="1">
      <c r="A181" s="40"/>
      <c r="B181" s="41"/>
      <c r="C181" s="206" t="s">
        <v>293</v>
      </c>
      <c r="D181" s="206" t="s">
        <v>131</v>
      </c>
      <c r="E181" s="207" t="s">
        <v>2094</v>
      </c>
      <c r="F181" s="208" t="s">
        <v>2095</v>
      </c>
      <c r="G181" s="209" t="s">
        <v>243</v>
      </c>
      <c r="H181" s="210">
        <v>92</v>
      </c>
      <c r="I181" s="211"/>
      <c r="J181" s="212">
        <f>ROUND(I181*H181,2)</f>
        <v>0</v>
      </c>
      <c r="K181" s="208" t="s">
        <v>1481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145</v>
      </c>
      <c r="AT181" s="217" t="s">
        <v>131</v>
      </c>
      <c r="AU181" s="217" t="s">
        <v>79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145</v>
      </c>
      <c r="BM181" s="217" t="s">
        <v>2096</v>
      </c>
    </row>
    <row r="182" s="2" customFormat="1">
      <c r="A182" s="40"/>
      <c r="B182" s="41"/>
      <c r="C182" s="42"/>
      <c r="D182" s="228" t="s">
        <v>197</v>
      </c>
      <c r="E182" s="42"/>
      <c r="F182" s="229" t="s">
        <v>2097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197</v>
      </c>
      <c r="AU182" s="19" t="s">
        <v>79</v>
      </c>
    </row>
    <row r="183" s="14" customFormat="1">
      <c r="A183" s="14"/>
      <c r="B183" s="240"/>
      <c r="C183" s="241"/>
      <c r="D183" s="219" t="s">
        <v>224</v>
      </c>
      <c r="E183" s="242" t="s">
        <v>19</v>
      </c>
      <c r="F183" s="243" t="s">
        <v>2098</v>
      </c>
      <c r="G183" s="241"/>
      <c r="H183" s="244">
        <v>92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224</v>
      </c>
      <c r="AU183" s="250" t="s">
        <v>79</v>
      </c>
      <c r="AV183" s="14" t="s">
        <v>79</v>
      </c>
      <c r="AW183" s="14" t="s">
        <v>31</v>
      </c>
      <c r="AX183" s="14" t="s">
        <v>77</v>
      </c>
      <c r="AY183" s="250" t="s">
        <v>128</v>
      </c>
    </row>
    <row r="184" s="2" customFormat="1" ht="16.5" customHeight="1">
      <c r="A184" s="40"/>
      <c r="B184" s="41"/>
      <c r="C184" s="251" t="s">
        <v>7</v>
      </c>
      <c r="D184" s="251" t="s">
        <v>310</v>
      </c>
      <c r="E184" s="252" t="s">
        <v>2099</v>
      </c>
      <c r="F184" s="253" t="s">
        <v>2100</v>
      </c>
      <c r="G184" s="254" t="s">
        <v>243</v>
      </c>
      <c r="H184" s="255">
        <v>92</v>
      </c>
      <c r="I184" s="256"/>
      <c r="J184" s="257">
        <f>ROUND(I184*H184,2)</f>
        <v>0</v>
      </c>
      <c r="K184" s="253" t="s">
        <v>195</v>
      </c>
      <c r="L184" s="258"/>
      <c r="M184" s="259" t="s">
        <v>19</v>
      </c>
      <c r="N184" s="260" t="s">
        <v>40</v>
      </c>
      <c r="O184" s="86"/>
      <c r="P184" s="215">
        <f>O184*H184</f>
        <v>0</v>
      </c>
      <c r="Q184" s="215">
        <v>0.035999999999999997</v>
      </c>
      <c r="R184" s="215">
        <f>Q184*H184</f>
        <v>3.3119999999999998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163</v>
      </c>
      <c r="AT184" s="217" t="s">
        <v>310</v>
      </c>
      <c r="AU184" s="217" t="s">
        <v>79</v>
      </c>
      <c r="AY184" s="19" t="s">
        <v>128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145</v>
      </c>
      <c r="BM184" s="217" t="s">
        <v>2101</v>
      </c>
    </row>
    <row r="185" s="14" customFormat="1">
      <c r="A185" s="14"/>
      <c r="B185" s="240"/>
      <c r="C185" s="241"/>
      <c r="D185" s="219" t="s">
        <v>224</v>
      </c>
      <c r="E185" s="242" t="s">
        <v>19</v>
      </c>
      <c r="F185" s="243" t="s">
        <v>2098</v>
      </c>
      <c r="G185" s="241"/>
      <c r="H185" s="244">
        <v>92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224</v>
      </c>
      <c r="AU185" s="250" t="s">
        <v>79</v>
      </c>
      <c r="AV185" s="14" t="s">
        <v>79</v>
      </c>
      <c r="AW185" s="14" t="s">
        <v>31</v>
      </c>
      <c r="AX185" s="14" t="s">
        <v>77</v>
      </c>
      <c r="AY185" s="250" t="s">
        <v>128</v>
      </c>
    </row>
    <row r="186" s="2" customFormat="1" ht="16.5" customHeight="1">
      <c r="A186" s="40"/>
      <c r="B186" s="41"/>
      <c r="C186" s="251" t="s">
        <v>304</v>
      </c>
      <c r="D186" s="251" t="s">
        <v>310</v>
      </c>
      <c r="E186" s="252" t="s">
        <v>2102</v>
      </c>
      <c r="F186" s="253" t="s">
        <v>1727</v>
      </c>
      <c r="G186" s="254" t="s">
        <v>166</v>
      </c>
      <c r="H186" s="255">
        <v>18</v>
      </c>
      <c r="I186" s="256"/>
      <c r="J186" s="257">
        <f>ROUND(I186*H186,2)</f>
        <v>0</v>
      </c>
      <c r="K186" s="253" t="s">
        <v>19</v>
      </c>
      <c r="L186" s="258"/>
      <c r="M186" s="259" t="s">
        <v>19</v>
      </c>
      <c r="N186" s="260" t="s">
        <v>40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163</v>
      </c>
      <c r="AT186" s="217" t="s">
        <v>310</v>
      </c>
      <c r="AU186" s="217" t="s">
        <v>79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145</v>
      </c>
      <c r="BM186" s="217" t="s">
        <v>2103</v>
      </c>
    </row>
    <row r="187" s="13" customFormat="1">
      <c r="A187" s="13"/>
      <c r="B187" s="230"/>
      <c r="C187" s="231"/>
      <c r="D187" s="219" t="s">
        <v>224</v>
      </c>
      <c r="E187" s="232" t="s">
        <v>19</v>
      </c>
      <c r="F187" s="233" t="s">
        <v>1729</v>
      </c>
      <c r="G187" s="231"/>
      <c r="H187" s="232" t="s">
        <v>19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224</v>
      </c>
      <c r="AU187" s="239" t="s">
        <v>79</v>
      </c>
      <c r="AV187" s="13" t="s">
        <v>77</v>
      </c>
      <c r="AW187" s="13" t="s">
        <v>31</v>
      </c>
      <c r="AX187" s="13" t="s">
        <v>69</v>
      </c>
      <c r="AY187" s="239" t="s">
        <v>128</v>
      </c>
    </row>
    <row r="188" s="14" customFormat="1">
      <c r="A188" s="14"/>
      <c r="B188" s="240"/>
      <c r="C188" s="241"/>
      <c r="D188" s="219" t="s">
        <v>224</v>
      </c>
      <c r="E188" s="242" t="s">
        <v>19</v>
      </c>
      <c r="F188" s="243" t="s">
        <v>2104</v>
      </c>
      <c r="G188" s="241"/>
      <c r="H188" s="244">
        <v>18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224</v>
      </c>
      <c r="AU188" s="250" t="s">
        <v>79</v>
      </c>
      <c r="AV188" s="14" t="s">
        <v>79</v>
      </c>
      <c r="AW188" s="14" t="s">
        <v>31</v>
      </c>
      <c r="AX188" s="14" t="s">
        <v>77</v>
      </c>
      <c r="AY188" s="250" t="s">
        <v>128</v>
      </c>
    </row>
    <row r="189" s="2" customFormat="1" ht="16.5" customHeight="1">
      <c r="A189" s="40"/>
      <c r="B189" s="41"/>
      <c r="C189" s="206" t="s">
        <v>309</v>
      </c>
      <c r="D189" s="206" t="s">
        <v>131</v>
      </c>
      <c r="E189" s="207" t="s">
        <v>1797</v>
      </c>
      <c r="F189" s="208" t="s">
        <v>1798</v>
      </c>
      <c r="G189" s="209" t="s">
        <v>166</v>
      </c>
      <c r="H189" s="210">
        <v>5</v>
      </c>
      <c r="I189" s="211"/>
      <c r="J189" s="212">
        <f>ROUND(I189*H189,2)</f>
        <v>0</v>
      </c>
      <c r="K189" s="208" t="s">
        <v>195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145</v>
      </c>
      <c r="AT189" s="217" t="s">
        <v>131</v>
      </c>
      <c r="AU189" s="217" t="s">
        <v>79</v>
      </c>
      <c r="AY189" s="19" t="s">
        <v>128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145</v>
      </c>
      <c r="BM189" s="217" t="s">
        <v>2105</v>
      </c>
    </row>
    <row r="190" s="2" customFormat="1">
      <c r="A190" s="40"/>
      <c r="B190" s="41"/>
      <c r="C190" s="42"/>
      <c r="D190" s="228" t="s">
        <v>197</v>
      </c>
      <c r="E190" s="42"/>
      <c r="F190" s="229" t="s">
        <v>1800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197</v>
      </c>
      <c r="AU190" s="19" t="s">
        <v>79</v>
      </c>
    </row>
    <row r="191" s="13" customFormat="1">
      <c r="A191" s="13"/>
      <c r="B191" s="230"/>
      <c r="C191" s="231"/>
      <c r="D191" s="219" t="s">
        <v>224</v>
      </c>
      <c r="E191" s="232" t="s">
        <v>19</v>
      </c>
      <c r="F191" s="233" t="s">
        <v>1721</v>
      </c>
      <c r="G191" s="231"/>
      <c r="H191" s="232" t="s">
        <v>19</v>
      </c>
      <c r="I191" s="234"/>
      <c r="J191" s="231"/>
      <c r="K191" s="231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224</v>
      </c>
      <c r="AU191" s="239" t="s">
        <v>79</v>
      </c>
      <c r="AV191" s="13" t="s">
        <v>77</v>
      </c>
      <c r="AW191" s="13" t="s">
        <v>31</v>
      </c>
      <c r="AX191" s="13" t="s">
        <v>69</v>
      </c>
      <c r="AY191" s="239" t="s">
        <v>128</v>
      </c>
    </row>
    <row r="192" s="14" customFormat="1">
      <c r="A192" s="14"/>
      <c r="B192" s="240"/>
      <c r="C192" s="241"/>
      <c r="D192" s="219" t="s">
        <v>224</v>
      </c>
      <c r="E192" s="242" t="s">
        <v>19</v>
      </c>
      <c r="F192" s="243" t="s">
        <v>1551</v>
      </c>
      <c r="G192" s="241"/>
      <c r="H192" s="244">
        <v>5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224</v>
      </c>
      <c r="AU192" s="250" t="s">
        <v>79</v>
      </c>
      <c r="AV192" s="14" t="s">
        <v>79</v>
      </c>
      <c r="AW192" s="14" t="s">
        <v>31</v>
      </c>
      <c r="AX192" s="14" t="s">
        <v>77</v>
      </c>
      <c r="AY192" s="250" t="s">
        <v>128</v>
      </c>
    </row>
    <row r="193" s="2" customFormat="1" ht="16.5" customHeight="1">
      <c r="A193" s="40"/>
      <c r="B193" s="41"/>
      <c r="C193" s="251" t="s">
        <v>316</v>
      </c>
      <c r="D193" s="251" t="s">
        <v>310</v>
      </c>
      <c r="E193" s="252" t="s">
        <v>2106</v>
      </c>
      <c r="F193" s="253" t="s">
        <v>2107</v>
      </c>
      <c r="G193" s="254" t="s">
        <v>166</v>
      </c>
      <c r="H193" s="255">
        <v>4</v>
      </c>
      <c r="I193" s="256"/>
      <c r="J193" s="257">
        <f>ROUND(I193*H193,2)</f>
        <v>0</v>
      </c>
      <c r="K193" s="253" t="s">
        <v>195</v>
      </c>
      <c r="L193" s="258"/>
      <c r="M193" s="259" t="s">
        <v>19</v>
      </c>
      <c r="N193" s="260" t="s">
        <v>40</v>
      </c>
      <c r="O193" s="86"/>
      <c r="P193" s="215">
        <f>O193*H193</f>
        <v>0</v>
      </c>
      <c r="Q193" s="215">
        <v>0.014800000000000001</v>
      </c>
      <c r="R193" s="215">
        <f>Q193*H193</f>
        <v>0.059200000000000003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163</v>
      </c>
      <c r="AT193" s="217" t="s">
        <v>310</v>
      </c>
      <c r="AU193" s="217" t="s">
        <v>79</v>
      </c>
      <c r="AY193" s="19" t="s">
        <v>128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77</v>
      </c>
      <c r="BK193" s="218">
        <f>ROUND(I193*H193,2)</f>
        <v>0</v>
      </c>
      <c r="BL193" s="19" t="s">
        <v>145</v>
      </c>
      <c r="BM193" s="217" t="s">
        <v>2108</v>
      </c>
    </row>
    <row r="194" s="14" customFormat="1">
      <c r="A194" s="14"/>
      <c r="B194" s="240"/>
      <c r="C194" s="241"/>
      <c r="D194" s="219" t="s">
        <v>224</v>
      </c>
      <c r="E194" s="242" t="s">
        <v>19</v>
      </c>
      <c r="F194" s="243" t="s">
        <v>1326</v>
      </c>
      <c r="G194" s="241"/>
      <c r="H194" s="244">
        <v>4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224</v>
      </c>
      <c r="AU194" s="250" t="s">
        <v>79</v>
      </c>
      <c r="AV194" s="14" t="s">
        <v>79</v>
      </c>
      <c r="AW194" s="14" t="s">
        <v>31</v>
      </c>
      <c r="AX194" s="14" t="s">
        <v>77</v>
      </c>
      <c r="AY194" s="250" t="s">
        <v>128</v>
      </c>
    </row>
    <row r="195" s="2" customFormat="1" ht="16.5" customHeight="1">
      <c r="A195" s="40"/>
      <c r="B195" s="41"/>
      <c r="C195" s="251" t="s">
        <v>322</v>
      </c>
      <c r="D195" s="251" t="s">
        <v>310</v>
      </c>
      <c r="E195" s="252" t="s">
        <v>1805</v>
      </c>
      <c r="F195" s="253" t="s">
        <v>1806</v>
      </c>
      <c r="G195" s="254" t="s">
        <v>166</v>
      </c>
      <c r="H195" s="255">
        <v>1</v>
      </c>
      <c r="I195" s="256"/>
      <c r="J195" s="257">
        <f>ROUND(I195*H195,2)</f>
        <v>0</v>
      </c>
      <c r="K195" s="253" t="s">
        <v>19</v>
      </c>
      <c r="L195" s="258"/>
      <c r="M195" s="259" t="s">
        <v>19</v>
      </c>
      <c r="N195" s="260" t="s">
        <v>40</v>
      </c>
      <c r="O195" s="86"/>
      <c r="P195" s="215">
        <f>O195*H195</f>
        <v>0</v>
      </c>
      <c r="Q195" s="215">
        <v>0.019259999999999999</v>
      </c>
      <c r="R195" s="215">
        <f>Q195*H195</f>
        <v>0.019259999999999999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163</v>
      </c>
      <c r="AT195" s="217" t="s">
        <v>310</v>
      </c>
      <c r="AU195" s="217" t="s">
        <v>79</v>
      </c>
      <c r="AY195" s="19" t="s">
        <v>128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145</v>
      </c>
      <c r="BM195" s="217" t="s">
        <v>2109</v>
      </c>
    </row>
    <row r="196" s="14" customFormat="1">
      <c r="A196" s="14"/>
      <c r="B196" s="240"/>
      <c r="C196" s="241"/>
      <c r="D196" s="219" t="s">
        <v>224</v>
      </c>
      <c r="E196" s="242" t="s">
        <v>19</v>
      </c>
      <c r="F196" s="243" t="s">
        <v>1511</v>
      </c>
      <c r="G196" s="241"/>
      <c r="H196" s="244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224</v>
      </c>
      <c r="AU196" s="250" t="s">
        <v>79</v>
      </c>
      <c r="AV196" s="14" t="s">
        <v>79</v>
      </c>
      <c r="AW196" s="14" t="s">
        <v>31</v>
      </c>
      <c r="AX196" s="14" t="s">
        <v>77</v>
      </c>
      <c r="AY196" s="250" t="s">
        <v>128</v>
      </c>
    </row>
    <row r="197" s="2" customFormat="1" ht="16.5" customHeight="1">
      <c r="A197" s="40"/>
      <c r="B197" s="41"/>
      <c r="C197" s="206" t="s">
        <v>327</v>
      </c>
      <c r="D197" s="206" t="s">
        <v>131</v>
      </c>
      <c r="E197" s="207" t="s">
        <v>1811</v>
      </c>
      <c r="F197" s="208" t="s">
        <v>1812</v>
      </c>
      <c r="G197" s="209" t="s">
        <v>166</v>
      </c>
      <c r="H197" s="210">
        <v>1</v>
      </c>
      <c r="I197" s="211"/>
      <c r="J197" s="212">
        <f>ROUND(I197*H197,2)</f>
        <v>0</v>
      </c>
      <c r="K197" s="208" t="s">
        <v>195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0.00296</v>
      </c>
      <c r="R197" s="215">
        <f>Q197*H197</f>
        <v>0.00296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145</v>
      </c>
      <c r="AT197" s="217" t="s">
        <v>131</v>
      </c>
      <c r="AU197" s="217" t="s">
        <v>79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145</v>
      </c>
      <c r="BM197" s="217" t="s">
        <v>2110</v>
      </c>
    </row>
    <row r="198" s="2" customFormat="1">
      <c r="A198" s="40"/>
      <c r="B198" s="41"/>
      <c r="C198" s="42"/>
      <c r="D198" s="228" t="s">
        <v>197</v>
      </c>
      <c r="E198" s="42"/>
      <c r="F198" s="229" t="s">
        <v>1814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197</v>
      </c>
      <c r="AU198" s="19" t="s">
        <v>79</v>
      </c>
    </row>
    <row r="199" s="13" customFormat="1">
      <c r="A199" s="13"/>
      <c r="B199" s="230"/>
      <c r="C199" s="231"/>
      <c r="D199" s="219" t="s">
        <v>224</v>
      </c>
      <c r="E199" s="232" t="s">
        <v>19</v>
      </c>
      <c r="F199" s="233" t="s">
        <v>1721</v>
      </c>
      <c r="G199" s="231"/>
      <c r="H199" s="232" t="s">
        <v>19</v>
      </c>
      <c r="I199" s="234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224</v>
      </c>
      <c r="AU199" s="239" t="s">
        <v>79</v>
      </c>
      <c r="AV199" s="13" t="s">
        <v>77</v>
      </c>
      <c r="AW199" s="13" t="s">
        <v>31</v>
      </c>
      <c r="AX199" s="13" t="s">
        <v>69</v>
      </c>
      <c r="AY199" s="239" t="s">
        <v>128</v>
      </c>
    </row>
    <row r="200" s="14" customFormat="1">
      <c r="A200" s="14"/>
      <c r="B200" s="240"/>
      <c r="C200" s="241"/>
      <c r="D200" s="219" t="s">
        <v>224</v>
      </c>
      <c r="E200" s="242" t="s">
        <v>19</v>
      </c>
      <c r="F200" s="243" t="s">
        <v>1511</v>
      </c>
      <c r="G200" s="241"/>
      <c r="H200" s="244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224</v>
      </c>
      <c r="AU200" s="250" t="s">
        <v>79</v>
      </c>
      <c r="AV200" s="14" t="s">
        <v>79</v>
      </c>
      <c r="AW200" s="14" t="s">
        <v>31</v>
      </c>
      <c r="AX200" s="14" t="s">
        <v>77</v>
      </c>
      <c r="AY200" s="250" t="s">
        <v>128</v>
      </c>
    </row>
    <row r="201" s="2" customFormat="1" ht="16.5" customHeight="1">
      <c r="A201" s="40"/>
      <c r="B201" s="41"/>
      <c r="C201" s="251" t="s">
        <v>332</v>
      </c>
      <c r="D201" s="251" t="s">
        <v>310</v>
      </c>
      <c r="E201" s="252" t="s">
        <v>1818</v>
      </c>
      <c r="F201" s="253" t="s">
        <v>1819</v>
      </c>
      <c r="G201" s="254" t="s">
        <v>166</v>
      </c>
      <c r="H201" s="255">
        <v>1</v>
      </c>
      <c r="I201" s="256"/>
      <c r="J201" s="257">
        <f>ROUND(I201*H201,2)</f>
        <v>0</v>
      </c>
      <c r="K201" s="253" t="s">
        <v>195</v>
      </c>
      <c r="L201" s="258"/>
      <c r="M201" s="259" t="s">
        <v>19</v>
      </c>
      <c r="N201" s="260" t="s">
        <v>40</v>
      </c>
      <c r="O201" s="86"/>
      <c r="P201" s="215">
        <f>O201*H201</f>
        <v>0</v>
      </c>
      <c r="Q201" s="215">
        <v>0.015599999999999999</v>
      </c>
      <c r="R201" s="215">
        <f>Q201*H201</f>
        <v>0.015599999999999999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163</v>
      </c>
      <c r="AT201" s="217" t="s">
        <v>310</v>
      </c>
      <c r="AU201" s="217" t="s">
        <v>79</v>
      </c>
      <c r="AY201" s="19" t="s">
        <v>128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145</v>
      </c>
      <c r="BM201" s="217" t="s">
        <v>2111</v>
      </c>
    </row>
    <row r="202" s="14" customFormat="1">
      <c r="A202" s="14"/>
      <c r="B202" s="240"/>
      <c r="C202" s="241"/>
      <c r="D202" s="219" t="s">
        <v>224</v>
      </c>
      <c r="E202" s="242" t="s">
        <v>19</v>
      </c>
      <c r="F202" s="243" t="s">
        <v>1511</v>
      </c>
      <c r="G202" s="241"/>
      <c r="H202" s="244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224</v>
      </c>
      <c r="AU202" s="250" t="s">
        <v>79</v>
      </c>
      <c r="AV202" s="14" t="s">
        <v>79</v>
      </c>
      <c r="AW202" s="14" t="s">
        <v>31</v>
      </c>
      <c r="AX202" s="14" t="s">
        <v>77</v>
      </c>
      <c r="AY202" s="250" t="s">
        <v>128</v>
      </c>
    </row>
    <row r="203" s="2" customFormat="1" ht="16.5" customHeight="1">
      <c r="A203" s="40"/>
      <c r="B203" s="41"/>
      <c r="C203" s="206" t="s">
        <v>337</v>
      </c>
      <c r="D203" s="206" t="s">
        <v>131</v>
      </c>
      <c r="E203" s="207" t="s">
        <v>2112</v>
      </c>
      <c r="F203" s="208" t="s">
        <v>2113</v>
      </c>
      <c r="G203" s="209" t="s">
        <v>166</v>
      </c>
      <c r="H203" s="210">
        <v>6</v>
      </c>
      <c r="I203" s="211"/>
      <c r="J203" s="212">
        <f>ROUND(I203*H203,2)</f>
        <v>0</v>
      </c>
      <c r="K203" s="208" t="s">
        <v>195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145</v>
      </c>
      <c r="AT203" s="217" t="s">
        <v>131</v>
      </c>
      <c r="AU203" s="217" t="s">
        <v>79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145</v>
      </c>
      <c r="BM203" s="217" t="s">
        <v>2114</v>
      </c>
    </row>
    <row r="204" s="2" customFormat="1">
      <c r="A204" s="40"/>
      <c r="B204" s="41"/>
      <c r="C204" s="42"/>
      <c r="D204" s="228" t="s">
        <v>197</v>
      </c>
      <c r="E204" s="42"/>
      <c r="F204" s="229" t="s">
        <v>2115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197</v>
      </c>
      <c r="AU204" s="19" t="s">
        <v>79</v>
      </c>
    </row>
    <row r="205" s="13" customFormat="1">
      <c r="A205" s="13"/>
      <c r="B205" s="230"/>
      <c r="C205" s="231"/>
      <c r="D205" s="219" t="s">
        <v>224</v>
      </c>
      <c r="E205" s="232" t="s">
        <v>19</v>
      </c>
      <c r="F205" s="233" t="s">
        <v>1721</v>
      </c>
      <c r="G205" s="231"/>
      <c r="H205" s="232" t="s">
        <v>19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224</v>
      </c>
      <c r="AU205" s="239" t="s">
        <v>79</v>
      </c>
      <c r="AV205" s="13" t="s">
        <v>77</v>
      </c>
      <c r="AW205" s="13" t="s">
        <v>31</v>
      </c>
      <c r="AX205" s="13" t="s">
        <v>69</v>
      </c>
      <c r="AY205" s="239" t="s">
        <v>128</v>
      </c>
    </row>
    <row r="206" s="14" customFormat="1">
      <c r="A206" s="14"/>
      <c r="B206" s="240"/>
      <c r="C206" s="241"/>
      <c r="D206" s="219" t="s">
        <v>224</v>
      </c>
      <c r="E206" s="242" t="s">
        <v>19</v>
      </c>
      <c r="F206" s="243" t="s">
        <v>1460</v>
      </c>
      <c r="G206" s="241"/>
      <c r="H206" s="244">
        <v>6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224</v>
      </c>
      <c r="AU206" s="250" t="s">
        <v>79</v>
      </c>
      <c r="AV206" s="14" t="s">
        <v>79</v>
      </c>
      <c r="AW206" s="14" t="s">
        <v>31</v>
      </c>
      <c r="AX206" s="14" t="s">
        <v>77</v>
      </c>
      <c r="AY206" s="250" t="s">
        <v>128</v>
      </c>
    </row>
    <row r="207" s="2" customFormat="1" ht="24.15" customHeight="1">
      <c r="A207" s="40"/>
      <c r="B207" s="41"/>
      <c r="C207" s="251" t="s">
        <v>343</v>
      </c>
      <c r="D207" s="251" t="s">
        <v>310</v>
      </c>
      <c r="E207" s="252" t="s">
        <v>2116</v>
      </c>
      <c r="F207" s="253" t="s">
        <v>2117</v>
      </c>
      <c r="G207" s="254" t="s">
        <v>166</v>
      </c>
      <c r="H207" s="255">
        <v>1</v>
      </c>
      <c r="I207" s="256"/>
      <c r="J207" s="257">
        <f>ROUND(I207*H207,2)</f>
        <v>0</v>
      </c>
      <c r="K207" s="253" t="s">
        <v>19</v>
      </c>
      <c r="L207" s="258"/>
      <c r="M207" s="259" t="s">
        <v>19</v>
      </c>
      <c r="N207" s="260" t="s">
        <v>40</v>
      </c>
      <c r="O207" s="86"/>
      <c r="P207" s="215">
        <f>O207*H207</f>
        <v>0</v>
      </c>
      <c r="Q207" s="215">
        <v>0.030200000000000001</v>
      </c>
      <c r="R207" s="215">
        <f>Q207*H207</f>
        <v>0.030200000000000001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163</v>
      </c>
      <c r="AT207" s="217" t="s">
        <v>310</v>
      </c>
      <c r="AU207" s="217" t="s">
        <v>79</v>
      </c>
      <c r="AY207" s="19" t="s">
        <v>128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145</v>
      </c>
      <c r="BM207" s="217" t="s">
        <v>2118</v>
      </c>
    </row>
    <row r="208" s="14" customFormat="1">
      <c r="A208" s="14"/>
      <c r="B208" s="240"/>
      <c r="C208" s="241"/>
      <c r="D208" s="219" t="s">
        <v>224</v>
      </c>
      <c r="E208" s="242" t="s">
        <v>19</v>
      </c>
      <c r="F208" s="243" t="s">
        <v>1511</v>
      </c>
      <c r="G208" s="241"/>
      <c r="H208" s="244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224</v>
      </c>
      <c r="AU208" s="250" t="s">
        <v>79</v>
      </c>
      <c r="AV208" s="14" t="s">
        <v>79</v>
      </c>
      <c r="AW208" s="14" t="s">
        <v>31</v>
      </c>
      <c r="AX208" s="14" t="s">
        <v>77</v>
      </c>
      <c r="AY208" s="250" t="s">
        <v>128</v>
      </c>
    </row>
    <row r="209" s="2" customFormat="1" ht="16.5" customHeight="1">
      <c r="A209" s="40"/>
      <c r="B209" s="41"/>
      <c r="C209" s="251" t="s">
        <v>349</v>
      </c>
      <c r="D209" s="251" t="s">
        <v>310</v>
      </c>
      <c r="E209" s="252" t="s">
        <v>2119</v>
      </c>
      <c r="F209" s="253" t="s">
        <v>2120</v>
      </c>
      <c r="G209" s="254" t="s">
        <v>166</v>
      </c>
      <c r="H209" s="255">
        <v>4</v>
      </c>
      <c r="I209" s="256"/>
      <c r="J209" s="257">
        <f>ROUND(I209*H209,2)</f>
        <v>0</v>
      </c>
      <c r="K209" s="253" t="s">
        <v>195</v>
      </c>
      <c r="L209" s="258"/>
      <c r="M209" s="259" t="s">
        <v>19</v>
      </c>
      <c r="N209" s="260" t="s">
        <v>40</v>
      </c>
      <c r="O209" s="86"/>
      <c r="P209" s="215">
        <f>O209*H209</f>
        <v>0</v>
      </c>
      <c r="Q209" s="215">
        <v>0.0241</v>
      </c>
      <c r="R209" s="215">
        <f>Q209*H209</f>
        <v>0.0964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163</v>
      </c>
      <c r="AT209" s="217" t="s">
        <v>310</v>
      </c>
      <c r="AU209" s="217" t="s">
        <v>79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145</v>
      </c>
      <c r="BM209" s="217" t="s">
        <v>2121</v>
      </c>
    </row>
    <row r="210" s="14" customFormat="1">
      <c r="A210" s="14"/>
      <c r="B210" s="240"/>
      <c r="C210" s="241"/>
      <c r="D210" s="219" t="s">
        <v>224</v>
      </c>
      <c r="E210" s="242" t="s">
        <v>19</v>
      </c>
      <c r="F210" s="243" t="s">
        <v>1326</v>
      </c>
      <c r="G210" s="241"/>
      <c r="H210" s="244">
        <v>4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224</v>
      </c>
      <c r="AU210" s="250" t="s">
        <v>79</v>
      </c>
      <c r="AV210" s="14" t="s">
        <v>79</v>
      </c>
      <c r="AW210" s="14" t="s">
        <v>31</v>
      </c>
      <c r="AX210" s="14" t="s">
        <v>77</v>
      </c>
      <c r="AY210" s="250" t="s">
        <v>128</v>
      </c>
    </row>
    <row r="211" s="2" customFormat="1" ht="16.5" customHeight="1">
      <c r="A211" s="40"/>
      <c r="B211" s="41"/>
      <c r="C211" s="251" t="s">
        <v>355</v>
      </c>
      <c r="D211" s="251" t="s">
        <v>310</v>
      </c>
      <c r="E211" s="252" t="s">
        <v>2122</v>
      </c>
      <c r="F211" s="253" t="s">
        <v>2123</v>
      </c>
      <c r="G211" s="254" t="s">
        <v>166</v>
      </c>
      <c r="H211" s="255">
        <v>1</v>
      </c>
      <c r="I211" s="256"/>
      <c r="J211" s="257">
        <f>ROUND(I211*H211,2)</f>
        <v>0</v>
      </c>
      <c r="K211" s="253" t="s">
        <v>195</v>
      </c>
      <c r="L211" s="258"/>
      <c r="M211" s="259" t="s">
        <v>19</v>
      </c>
      <c r="N211" s="260" t="s">
        <v>40</v>
      </c>
      <c r="O211" s="86"/>
      <c r="P211" s="215">
        <f>O211*H211</f>
        <v>0</v>
      </c>
      <c r="Q211" s="215">
        <v>0.019900000000000001</v>
      </c>
      <c r="R211" s="215">
        <f>Q211*H211</f>
        <v>0.019900000000000001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163</v>
      </c>
      <c r="AT211" s="217" t="s">
        <v>310</v>
      </c>
      <c r="AU211" s="217" t="s">
        <v>79</v>
      </c>
      <c r="AY211" s="19" t="s">
        <v>128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145</v>
      </c>
      <c r="BM211" s="217" t="s">
        <v>2124</v>
      </c>
    </row>
    <row r="212" s="14" customFormat="1">
      <c r="A212" s="14"/>
      <c r="B212" s="240"/>
      <c r="C212" s="241"/>
      <c r="D212" s="219" t="s">
        <v>224</v>
      </c>
      <c r="E212" s="242" t="s">
        <v>19</v>
      </c>
      <c r="F212" s="243" t="s">
        <v>1511</v>
      </c>
      <c r="G212" s="241"/>
      <c r="H212" s="244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224</v>
      </c>
      <c r="AU212" s="250" t="s">
        <v>79</v>
      </c>
      <c r="AV212" s="14" t="s">
        <v>79</v>
      </c>
      <c r="AW212" s="14" t="s">
        <v>31</v>
      </c>
      <c r="AX212" s="14" t="s">
        <v>77</v>
      </c>
      <c r="AY212" s="250" t="s">
        <v>128</v>
      </c>
    </row>
    <row r="213" s="2" customFormat="1" ht="16.5" customHeight="1">
      <c r="A213" s="40"/>
      <c r="B213" s="41"/>
      <c r="C213" s="206" t="s">
        <v>360</v>
      </c>
      <c r="D213" s="206" t="s">
        <v>131</v>
      </c>
      <c r="E213" s="207" t="s">
        <v>2125</v>
      </c>
      <c r="F213" s="208" t="s">
        <v>2126</v>
      </c>
      <c r="G213" s="209" t="s">
        <v>166</v>
      </c>
      <c r="H213" s="210">
        <v>1</v>
      </c>
      <c r="I213" s="211"/>
      <c r="J213" s="212">
        <f>ROUND(I213*H213,2)</f>
        <v>0</v>
      </c>
      <c r="K213" s="208" t="s">
        <v>195</v>
      </c>
      <c r="L213" s="46"/>
      <c r="M213" s="213" t="s">
        <v>19</v>
      </c>
      <c r="N213" s="214" t="s">
        <v>40</v>
      </c>
      <c r="O213" s="86"/>
      <c r="P213" s="215">
        <f>O213*H213</f>
        <v>0</v>
      </c>
      <c r="Q213" s="215">
        <v>0.0030100000000000001</v>
      </c>
      <c r="R213" s="215">
        <f>Q213*H213</f>
        <v>0.0030100000000000001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145</v>
      </c>
      <c r="AT213" s="217" t="s">
        <v>131</v>
      </c>
      <c r="AU213" s="217" t="s">
        <v>79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145</v>
      </c>
      <c r="BM213" s="217" t="s">
        <v>2127</v>
      </c>
    </row>
    <row r="214" s="2" customFormat="1">
      <c r="A214" s="40"/>
      <c r="B214" s="41"/>
      <c r="C214" s="42"/>
      <c r="D214" s="228" t="s">
        <v>197</v>
      </c>
      <c r="E214" s="42"/>
      <c r="F214" s="229" t="s">
        <v>2128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197</v>
      </c>
      <c r="AU214" s="19" t="s">
        <v>79</v>
      </c>
    </row>
    <row r="215" s="14" customFormat="1">
      <c r="A215" s="14"/>
      <c r="B215" s="240"/>
      <c r="C215" s="241"/>
      <c r="D215" s="219" t="s">
        <v>224</v>
      </c>
      <c r="E215" s="242" t="s">
        <v>19</v>
      </c>
      <c r="F215" s="243" t="s">
        <v>1511</v>
      </c>
      <c r="G215" s="241"/>
      <c r="H215" s="244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224</v>
      </c>
      <c r="AU215" s="250" t="s">
        <v>79</v>
      </c>
      <c r="AV215" s="14" t="s">
        <v>79</v>
      </c>
      <c r="AW215" s="14" t="s">
        <v>31</v>
      </c>
      <c r="AX215" s="14" t="s">
        <v>77</v>
      </c>
      <c r="AY215" s="250" t="s">
        <v>128</v>
      </c>
    </row>
    <row r="216" s="2" customFormat="1" ht="16.5" customHeight="1">
      <c r="A216" s="40"/>
      <c r="B216" s="41"/>
      <c r="C216" s="251" t="s">
        <v>365</v>
      </c>
      <c r="D216" s="251" t="s">
        <v>310</v>
      </c>
      <c r="E216" s="252" t="s">
        <v>2129</v>
      </c>
      <c r="F216" s="253" t="s">
        <v>2130</v>
      </c>
      <c r="G216" s="254" t="s">
        <v>166</v>
      </c>
      <c r="H216" s="255">
        <v>1</v>
      </c>
      <c r="I216" s="256"/>
      <c r="J216" s="257">
        <f>ROUND(I216*H216,2)</f>
        <v>0</v>
      </c>
      <c r="K216" s="253" t="s">
        <v>195</v>
      </c>
      <c r="L216" s="258"/>
      <c r="M216" s="259" t="s">
        <v>19</v>
      </c>
      <c r="N216" s="260" t="s">
        <v>40</v>
      </c>
      <c r="O216" s="86"/>
      <c r="P216" s="215">
        <f>O216*H216</f>
        <v>0</v>
      </c>
      <c r="Q216" s="215">
        <v>0.023</v>
      </c>
      <c r="R216" s="215">
        <f>Q216*H216</f>
        <v>0.023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163</v>
      </c>
      <c r="AT216" s="217" t="s">
        <v>310</v>
      </c>
      <c r="AU216" s="217" t="s">
        <v>79</v>
      </c>
      <c r="AY216" s="19" t="s">
        <v>128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145</v>
      </c>
      <c r="BM216" s="217" t="s">
        <v>2131</v>
      </c>
    </row>
    <row r="217" s="14" customFormat="1">
      <c r="A217" s="14"/>
      <c r="B217" s="240"/>
      <c r="C217" s="241"/>
      <c r="D217" s="219" t="s">
        <v>224</v>
      </c>
      <c r="E217" s="242" t="s">
        <v>19</v>
      </c>
      <c r="F217" s="243" t="s">
        <v>1511</v>
      </c>
      <c r="G217" s="241"/>
      <c r="H217" s="244">
        <v>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224</v>
      </c>
      <c r="AU217" s="250" t="s">
        <v>79</v>
      </c>
      <c r="AV217" s="14" t="s">
        <v>79</v>
      </c>
      <c r="AW217" s="14" t="s">
        <v>31</v>
      </c>
      <c r="AX217" s="14" t="s">
        <v>77</v>
      </c>
      <c r="AY217" s="250" t="s">
        <v>128</v>
      </c>
    </row>
    <row r="218" s="2" customFormat="1" ht="16.5" customHeight="1">
      <c r="A218" s="40"/>
      <c r="B218" s="41"/>
      <c r="C218" s="206" t="s">
        <v>371</v>
      </c>
      <c r="D218" s="206" t="s">
        <v>131</v>
      </c>
      <c r="E218" s="207" t="s">
        <v>1932</v>
      </c>
      <c r="F218" s="208" t="s">
        <v>1933</v>
      </c>
      <c r="G218" s="209" t="s">
        <v>166</v>
      </c>
      <c r="H218" s="210">
        <v>1</v>
      </c>
      <c r="I218" s="211"/>
      <c r="J218" s="212">
        <f>ROUND(I218*H218,2)</f>
        <v>0</v>
      </c>
      <c r="K218" s="208" t="s">
        <v>195</v>
      </c>
      <c r="L218" s="46"/>
      <c r="M218" s="213" t="s">
        <v>19</v>
      </c>
      <c r="N218" s="214" t="s">
        <v>40</v>
      </c>
      <c r="O218" s="86"/>
      <c r="P218" s="215">
        <f>O218*H218</f>
        <v>0</v>
      </c>
      <c r="Q218" s="215">
        <v>0.00296</v>
      </c>
      <c r="R218" s="215">
        <f>Q218*H218</f>
        <v>0.00296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145</v>
      </c>
      <c r="AT218" s="217" t="s">
        <v>131</v>
      </c>
      <c r="AU218" s="217" t="s">
        <v>79</v>
      </c>
      <c r="AY218" s="19" t="s">
        <v>128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77</v>
      </c>
      <c r="BK218" s="218">
        <f>ROUND(I218*H218,2)</f>
        <v>0</v>
      </c>
      <c r="BL218" s="19" t="s">
        <v>145</v>
      </c>
      <c r="BM218" s="217" t="s">
        <v>2132</v>
      </c>
    </row>
    <row r="219" s="2" customFormat="1">
      <c r="A219" s="40"/>
      <c r="B219" s="41"/>
      <c r="C219" s="42"/>
      <c r="D219" s="228" t="s">
        <v>197</v>
      </c>
      <c r="E219" s="42"/>
      <c r="F219" s="229" t="s">
        <v>1935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197</v>
      </c>
      <c r="AU219" s="19" t="s">
        <v>79</v>
      </c>
    </row>
    <row r="220" s="13" customFormat="1">
      <c r="A220" s="13"/>
      <c r="B220" s="230"/>
      <c r="C220" s="231"/>
      <c r="D220" s="219" t="s">
        <v>224</v>
      </c>
      <c r="E220" s="232" t="s">
        <v>19</v>
      </c>
      <c r="F220" s="233" t="s">
        <v>1721</v>
      </c>
      <c r="G220" s="231"/>
      <c r="H220" s="232" t="s">
        <v>19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224</v>
      </c>
      <c r="AU220" s="239" t="s">
        <v>79</v>
      </c>
      <c r="AV220" s="13" t="s">
        <v>77</v>
      </c>
      <c r="AW220" s="13" t="s">
        <v>31</v>
      </c>
      <c r="AX220" s="13" t="s">
        <v>69</v>
      </c>
      <c r="AY220" s="239" t="s">
        <v>128</v>
      </c>
    </row>
    <row r="221" s="14" customFormat="1">
      <c r="A221" s="14"/>
      <c r="B221" s="240"/>
      <c r="C221" s="241"/>
      <c r="D221" s="219" t="s">
        <v>224</v>
      </c>
      <c r="E221" s="242" t="s">
        <v>19</v>
      </c>
      <c r="F221" s="243" t="s">
        <v>1511</v>
      </c>
      <c r="G221" s="241"/>
      <c r="H221" s="244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224</v>
      </c>
      <c r="AU221" s="250" t="s">
        <v>79</v>
      </c>
      <c r="AV221" s="14" t="s">
        <v>79</v>
      </c>
      <c r="AW221" s="14" t="s">
        <v>31</v>
      </c>
      <c r="AX221" s="14" t="s">
        <v>77</v>
      </c>
      <c r="AY221" s="250" t="s">
        <v>128</v>
      </c>
    </row>
    <row r="222" s="2" customFormat="1" ht="16.5" customHeight="1">
      <c r="A222" s="40"/>
      <c r="B222" s="41"/>
      <c r="C222" s="251" t="s">
        <v>376</v>
      </c>
      <c r="D222" s="251" t="s">
        <v>310</v>
      </c>
      <c r="E222" s="252" t="s">
        <v>1936</v>
      </c>
      <c r="F222" s="253" t="s">
        <v>1937</v>
      </c>
      <c r="G222" s="254" t="s">
        <v>166</v>
      </c>
      <c r="H222" s="255">
        <v>1</v>
      </c>
      <c r="I222" s="256"/>
      <c r="J222" s="257">
        <f>ROUND(I222*H222,2)</f>
        <v>0</v>
      </c>
      <c r="K222" s="253" t="s">
        <v>19</v>
      </c>
      <c r="L222" s="258"/>
      <c r="M222" s="259" t="s">
        <v>19</v>
      </c>
      <c r="N222" s="260" t="s">
        <v>40</v>
      </c>
      <c r="O222" s="86"/>
      <c r="P222" s="215">
        <f>O222*H222</f>
        <v>0</v>
      </c>
      <c r="Q222" s="215">
        <v>0.040250000000000001</v>
      </c>
      <c r="R222" s="215">
        <f>Q222*H222</f>
        <v>0.040250000000000001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163</v>
      </c>
      <c r="AT222" s="217" t="s">
        <v>310</v>
      </c>
      <c r="AU222" s="217" t="s">
        <v>79</v>
      </c>
      <c r="AY222" s="19" t="s">
        <v>128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145</v>
      </c>
      <c r="BM222" s="217" t="s">
        <v>2133</v>
      </c>
    </row>
    <row r="223" s="14" customFormat="1">
      <c r="A223" s="14"/>
      <c r="B223" s="240"/>
      <c r="C223" s="241"/>
      <c r="D223" s="219" t="s">
        <v>224</v>
      </c>
      <c r="E223" s="242" t="s">
        <v>19</v>
      </c>
      <c r="F223" s="243" t="s">
        <v>1511</v>
      </c>
      <c r="G223" s="241"/>
      <c r="H223" s="244">
        <v>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224</v>
      </c>
      <c r="AU223" s="250" t="s">
        <v>79</v>
      </c>
      <c r="AV223" s="14" t="s">
        <v>79</v>
      </c>
      <c r="AW223" s="14" t="s">
        <v>31</v>
      </c>
      <c r="AX223" s="14" t="s">
        <v>77</v>
      </c>
      <c r="AY223" s="250" t="s">
        <v>128</v>
      </c>
    </row>
    <row r="224" s="2" customFormat="1" ht="24.15" customHeight="1">
      <c r="A224" s="40"/>
      <c r="B224" s="41"/>
      <c r="C224" s="206" t="s">
        <v>381</v>
      </c>
      <c r="D224" s="206" t="s">
        <v>131</v>
      </c>
      <c r="E224" s="207" t="s">
        <v>2134</v>
      </c>
      <c r="F224" s="208" t="s">
        <v>2135</v>
      </c>
      <c r="G224" s="209" t="s">
        <v>166</v>
      </c>
      <c r="H224" s="210">
        <v>1</v>
      </c>
      <c r="I224" s="211"/>
      <c r="J224" s="212">
        <f>ROUND(I224*H224,2)</f>
        <v>0</v>
      </c>
      <c r="K224" s="208" t="s">
        <v>195</v>
      </c>
      <c r="L224" s="46"/>
      <c r="M224" s="213" t="s">
        <v>19</v>
      </c>
      <c r="N224" s="214" t="s">
        <v>40</v>
      </c>
      <c r="O224" s="86"/>
      <c r="P224" s="215">
        <f>O224*H224</f>
        <v>0</v>
      </c>
      <c r="Q224" s="215">
        <v>0.0028600000000000001</v>
      </c>
      <c r="R224" s="215">
        <f>Q224*H224</f>
        <v>0.0028600000000000001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145</v>
      </c>
      <c r="AT224" s="217" t="s">
        <v>131</v>
      </c>
      <c r="AU224" s="217" t="s">
        <v>79</v>
      </c>
      <c r="AY224" s="19" t="s">
        <v>128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77</v>
      </c>
      <c r="BK224" s="218">
        <f>ROUND(I224*H224,2)</f>
        <v>0</v>
      </c>
      <c r="BL224" s="19" t="s">
        <v>145</v>
      </c>
      <c r="BM224" s="217" t="s">
        <v>2136</v>
      </c>
    </row>
    <row r="225" s="2" customFormat="1">
      <c r="A225" s="40"/>
      <c r="B225" s="41"/>
      <c r="C225" s="42"/>
      <c r="D225" s="228" t="s">
        <v>197</v>
      </c>
      <c r="E225" s="42"/>
      <c r="F225" s="229" t="s">
        <v>2137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197</v>
      </c>
      <c r="AU225" s="19" t="s">
        <v>79</v>
      </c>
    </row>
    <row r="226" s="14" customFormat="1">
      <c r="A226" s="14"/>
      <c r="B226" s="240"/>
      <c r="C226" s="241"/>
      <c r="D226" s="219" t="s">
        <v>224</v>
      </c>
      <c r="E226" s="242" t="s">
        <v>19</v>
      </c>
      <c r="F226" s="243" t="s">
        <v>1511</v>
      </c>
      <c r="G226" s="241"/>
      <c r="H226" s="244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224</v>
      </c>
      <c r="AU226" s="250" t="s">
        <v>79</v>
      </c>
      <c r="AV226" s="14" t="s">
        <v>79</v>
      </c>
      <c r="AW226" s="14" t="s">
        <v>31</v>
      </c>
      <c r="AX226" s="14" t="s">
        <v>77</v>
      </c>
      <c r="AY226" s="250" t="s">
        <v>128</v>
      </c>
    </row>
    <row r="227" s="2" customFormat="1" ht="24.15" customHeight="1">
      <c r="A227" s="40"/>
      <c r="B227" s="41"/>
      <c r="C227" s="251" t="s">
        <v>386</v>
      </c>
      <c r="D227" s="251" t="s">
        <v>310</v>
      </c>
      <c r="E227" s="252" t="s">
        <v>2138</v>
      </c>
      <c r="F227" s="253" t="s">
        <v>2139</v>
      </c>
      <c r="G227" s="254" t="s">
        <v>166</v>
      </c>
      <c r="H227" s="255">
        <v>1</v>
      </c>
      <c r="I227" s="256"/>
      <c r="J227" s="257">
        <f>ROUND(I227*H227,2)</f>
        <v>0</v>
      </c>
      <c r="K227" s="253" t="s">
        <v>19</v>
      </c>
      <c r="L227" s="258"/>
      <c r="M227" s="259" t="s">
        <v>19</v>
      </c>
      <c r="N227" s="260" t="s">
        <v>40</v>
      </c>
      <c r="O227" s="86"/>
      <c r="P227" s="215">
        <f>O227*H227</f>
        <v>0</v>
      </c>
      <c r="Q227" s="215">
        <v>0.064000000000000001</v>
      </c>
      <c r="R227" s="215">
        <f>Q227*H227</f>
        <v>0.064000000000000001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163</v>
      </c>
      <c r="AT227" s="217" t="s">
        <v>310</v>
      </c>
      <c r="AU227" s="217" t="s">
        <v>79</v>
      </c>
      <c r="AY227" s="19" t="s">
        <v>128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77</v>
      </c>
      <c r="BK227" s="218">
        <f>ROUND(I227*H227,2)</f>
        <v>0</v>
      </c>
      <c r="BL227" s="19" t="s">
        <v>145</v>
      </c>
      <c r="BM227" s="217" t="s">
        <v>2140</v>
      </c>
    </row>
    <row r="228" s="14" customFormat="1">
      <c r="A228" s="14"/>
      <c r="B228" s="240"/>
      <c r="C228" s="241"/>
      <c r="D228" s="219" t="s">
        <v>224</v>
      </c>
      <c r="E228" s="242" t="s">
        <v>19</v>
      </c>
      <c r="F228" s="243" t="s">
        <v>1511</v>
      </c>
      <c r="G228" s="241"/>
      <c r="H228" s="244">
        <v>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224</v>
      </c>
      <c r="AU228" s="250" t="s">
        <v>79</v>
      </c>
      <c r="AV228" s="14" t="s">
        <v>79</v>
      </c>
      <c r="AW228" s="14" t="s">
        <v>31</v>
      </c>
      <c r="AX228" s="14" t="s">
        <v>77</v>
      </c>
      <c r="AY228" s="250" t="s">
        <v>128</v>
      </c>
    </row>
    <row r="229" s="2" customFormat="1" ht="24.15" customHeight="1">
      <c r="A229" s="40"/>
      <c r="B229" s="41"/>
      <c r="C229" s="251" t="s">
        <v>391</v>
      </c>
      <c r="D229" s="251" t="s">
        <v>310</v>
      </c>
      <c r="E229" s="252" t="s">
        <v>1947</v>
      </c>
      <c r="F229" s="253" t="s">
        <v>1948</v>
      </c>
      <c r="G229" s="254" t="s">
        <v>166</v>
      </c>
      <c r="H229" s="255">
        <v>2</v>
      </c>
      <c r="I229" s="256"/>
      <c r="J229" s="257">
        <f>ROUND(I229*H229,2)</f>
        <v>0</v>
      </c>
      <c r="K229" s="253" t="s">
        <v>19</v>
      </c>
      <c r="L229" s="258"/>
      <c r="M229" s="259" t="s">
        <v>19</v>
      </c>
      <c r="N229" s="260" t="s">
        <v>40</v>
      </c>
      <c r="O229" s="86"/>
      <c r="P229" s="215">
        <f>O229*H229</f>
        <v>0</v>
      </c>
      <c r="Q229" s="215">
        <v>0.0060800000000000003</v>
      </c>
      <c r="R229" s="215">
        <f>Q229*H229</f>
        <v>0.012160000000000001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163</v>
      </c>
      <c r="AT229" s="217" t="s">
        <v>310</v>
      </c>
      <c r="AU229" s="217" t="s">
        <v>79</v>
      </c>
      <c r="AY229" s="19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145</v>
      </c>
      <c r="BM229" s="217" t="s">
        <v>2141</v>
      </c>
    </row>
    <row r="230" s="13" customFormat="1">
      <c r="A230" s="13"/>
      <c r="B230" s="230"/>
      <c r="C230" s="231"/>
      <c r="D230" s="219" t="s">
        <v>224</v>
      </c>
      <c r="E230" s="232" t="s">
        <v>19</v>
      </c>
      <c r="F230" s="233" t="s">
        <v>2142</v>
      </c>
      <c r="G230" s="231"/>
      <c r="H230" s="232" t="s">
        <v>19</v>
      </c>
      <c r="I230" s="234"/>
      <c r="J230" s="231"/>
      <c r="K230" s="231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224</v>
      </c>
      <c r="AU230" s="239" t="s">
        <v>79</v>
      </c>
      <c r="AV230" s="13" t="s">
        <v>77</v>
      </c>
      <c r="AW230" s="13" t="s">
        <v>31</v>
      </c>
      <c r="AX230" s="13" t="s">
        <v>69</v>
      </c>
      <c r="AY230" s="239" t="s">
        <v>128</v>
      </c>
    </row>
    <row r="231" s="14" customFormat="1">
      <c r="A231" s="14"/>
      <c r="B231" s="240"/>
      <c r="C231" s="241"/>
      <c r="D231" s="219" t="s">
        <v>224</v>
      </c>
      <c r="E231" s="242" t="s">
        <v>19</v>
      </c>
      <c r="F231" s="243" t="s">
        <v>1317</v>
      </c>
      <c r="G231" s="241"/>
      <c r="H231" s="244">
        <v>2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224</v>
      </c>
      <c r="AU231" s="250" t="s">
        <v>79</v>
      </c>
      <c r="AV231" s="14" t="s">
        <v>79</v>
      </c>
      <c r="AW231" s="14" t="s">
        <v>31</v>
      </c>
      <c r="AX231" s="14" t="s">
        <v>77</v>
      </c>
      <c r="AY231" s="250" t="s">
        <v>128</v>
      </c>
    </row>
    <row r="232" s="2" customFormat="1" ht="16.5" customHeight="1">
      <c r="A232" s="40"/>
      <c r="B232" s="41"/>
      <c r="C232" s="206" t="s">
        <v>397</v>
      </c>
      <c r="D232" s="206" t="s">
        <v>131</v>
      </c>
      <c r="E232" s="207" t="s">
        <v>1968</v>
      </c>
      <c r="F232" s="208" t="s">
        <v>1969</v>
      </c>
      <c r="G232" s="209" t="s">
        <v>243</v>
      </c>
      <c r="H232" s="210">
        <v>132</v>
      </c>
      <c r="I232" s="211"/>
      <c r="J232" s="212">
        <f>ROUND(I232*H232,2)</f>
        <v>0</v>
      </c>
      <c r="K232" s="208" t="s">
        <v>195</v>
      </c>
      <c r="L232" s="46"/>
      <c r="M232" s="213" t="s">
        <v>19</v>
      </c>
      <c r="N232" s="214" t="s">
        <v>40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145</v>
      </c>
      <c r="AT232" s="217" t="s">
        <v>131</v>
      </c>
      <c r="AU232" s="217" t="s">
        <v>79</v>
      </c>
      <c r="AY232" s="19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77</v>
      </c>
      <c r="BK232" s="218">
        <f>ROUND(I232*H232,2)</f>
        <v>0</v>
      </c>
      <c r="BL232" s="19" t="s">
        <v>145</v>
      </c>
      <c r="BM232" s="217" t="s">
        <v>2143</v>
      </c>
    </row>
    <row r="233" s="2" customFormat="1">
      <c r="A233" s="40"/>
      <c r="B233" s="41"/>
      <c r="C233" s="42"/>
      <c r="D233" s="228" t="s">
        <v>197</v>
      </c>
      <c r="E233" s="42"/>
      <c r="F233" s="229" t="s">
        <v>1971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197</v>
      </c>
      <c r="AU233" s="19" t="s">
        <v>79</v>
      </c>
    </row>
    <row r="234" s="14" customFormat="1">
      <c r="A234" s="14"/>
      <c r="B234" s="240"/>
      <c r="C234" s="241"/>
      <c r="D234" s="219" t="s">
        <v>224</v>
      </c>
      <c r="E234" s="242" t="s">
        <v>19</v>
      </c>
      <c r="F234" s="243" t="s">
        <v>2144</v>
      </c>
      <c r="G234" s="241"/>
      <c r="H234" s="244">
        <v>132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224</v>
      </c>
      <c r="AU234" s="250" t="s">
        <v>79</v>
      </c>
      <c r="AV234" s="14" t="s">
        <v>79</v>
      </c>
      <c r="AW234" s="14" t="s">
        <v>31</v>
      </c>
      <c r="AX234" s="14" t="s">
        <v>77</v>
      </c>
      <c r="AY234" s="250" t="s">
        <v>128</v>
      </c>
    </row>
    <row r="235" s="2" customFormat="1" ht="16.5" customHeight="1">
      <c r="A235" s="40"/>
      <c r="B235" s="41"/>
      <c r="C235" s="206" t="s">
        <v>402</v>
      </c>
      <c r="D235" s="206" t="s">
        <v>131</v>
      </c>
      <c r="E235" s="207" t="s">
        <v>1972</v>
      </c>
      <c r="F235" s="208" t="s">
        <v>1973</v>
      </c>
      <c r="G235" s="209" t="s">
        <v>243</v>
      </c>
      <c r="H235" s="210">
        <v>132</v>
      </c>
      <c r="I235" s="211"/>
      <c r="J235" s="212">
        <f>ROUND(I235*H235,2)</f>
        <v>0</v>
      </c>
      <c r="K235" s="208" t="s">
        <v>195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145</v>
      </c>
      <c r="AT235" s="217" t="s">
        <v>131</v>
      </c>
      <c r="AU235" s="217" t="s">
        <v>79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145</v>
      </c>
      <c r="BM235" s="217" t="s">
        <v>2145</v>
      </c>
    </row>
    <row r="236" s="2" customFormat="1">
      <c r="A236" s="40"/>
      <c r="B236" s="41"/>
      <c r="C236" s="42"/>
      <c r="D236" s="228" t="s">
        <v>197</v>
      </c>
      <c r="E236" s="42"/>
      <c r="F236" s="229" t="s">
        <v>1975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197</v>
      </c>
      <c r="AU236" s="19" t="s">
        <v>79</v>
      </c>
    </row>
    <row r="237" s="14" customFormat="1">
      <c r="A237" s="14"/>
      <c r="B237" s="240"/>
      <c r="C237" s="241"/>
      <c r="D237" s="219" t="s">
        <v>224</v>
      </c>
      <c r="E237" s="242" t="s">
        <v>19</v>
      </c>
      <c r="F237" s="243" t="s">
        <v>2144</v>
      </c>
      <c r="G237" s="241"/>
      <c r="H237" s="244">
        <v>132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224</v>
      </c>
      <c r="AU237" s="250" t="s">
        <v>79</v>
      </c>
      <c r="AV237" s="14" t="s">
        <v>79</v>
      </c>
      <c r="AW237" s="14" t="s">
        <v>31</v>
      </c>
      <c r="AX237" s="14" t="s">
        <v>77</v>
      </c>
      <c r="AY237" s="250" t="s">
        <v>128</v>
      </c>
    </row>
    <row r="238" s="2" customFormat="1" ht="16.5" customHeight="1">
      <c r="A238" s="40"/>
      <c r="B238" s="41"/>
      <c r="C238" s="206" t="s">
        <v>407</v>
      </c>
      <c r="D238" s="206" t="s">
        <v>131</v>
      </c>
      <c r="E238" s="207" t="s">
        <v>1976</v>
      </c>
      <c r="F238" s="208" t="s">
        <v>1977</v>
      </c>
      <c r="G238" s="209" t="s">
        <v>166</v>
      </c>
      <c r="H238" s="210">
        <v>4</v>
      </c>
      <c r="I238" s="211"/>
      <c r="J238" s="212">
        <f>ROUND(I238*H238,2)</f>
        <v>0</v>
      </c>
      <c r="K238" s="208" t="s">
        <v>195</v>
      </c>
      <c r="L238" s="46"/>
      <c r="M238" s="213" t="s">
        <v>19</v>
      </c>
      <c r="N238" s="214" t="s">
        <v>40</v>
      </c>
      <c r="O238" s="86"/>
      <c r="P238" s="215">
        <f>O238*H238</f>
        <v>0</v>
      </c>
      <c r="Q238" s="215">
        <v>0.45937</v>
      </c>
      <c r="R238" s="215">
        <f>Q238*H238</f>
        <v>1.83748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145</v>
      </c>
      <c r="AT238" s="217" t="s">
        <v>131</v>
      </c>
      <c r="AU238" s="217" t="s">
        <v>79</v>
      </c>
      <c r="AY238" s="19" t="s">
        <v>128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77</v>
      </c>
      <c r="BK238" s="218">
        <f>ROUND(I238*H238,2)</f>
        <v>0</v>
      </c>
      <c r="BL238" s="19" t="s">
        <v>145</v>
      </c>
      <c r="BM238" s="217" t="s">
        <v>2146</v>
      </c>
    </row>
    <row r="239" s="2" customFormat="1">
      <c r="A239" s="40"/>
      <c r="B239" s="41"/>
      <c r="C239" s="42"/>
      <c r="D239" s="228" t="s">
        <v>197</v>
      </c>
      <c r="E239" s="42"/>
      <c r="F239" s="229" t="s">
        <v>1979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197</v>
      </c>
      <c r="AU239" s="19" t="s">
        <v>79</v>
      </c>
    </row>
    <row r="240" s="14" customFormat="1">
      <c r="A240" s="14"/>
      <c r="B240" s="240"/>
      <c r="C240" s="241"/>
      <c r="D240" s="219" t="s">
        <v>224</v>
      </c>
      <c r="E240" s="242" t="s">
        <v>19</v>
      </c>
      <c r="F240" s="243" t="s">
        <v>1326</v>
      </c>
      <c r="G240" s="241"/>
      <c r="H240" s="244">
        <v>4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224</v>
      </c>
      <c r="AU240" s="250" t="s">
        <v>79</v>
      </c>
      <c r="AV240" s="14" t="s">
        <v>79</v>
      </c>
      <c r="AW240" s="14" t="s">
        <v>31</v>
      </c>
      <c r="AX240" s="14" t="s">
        <v>77</v>
      </c>
      <c r="AY240" s="250" t="s">
        <v>128</v>
      </c>
    </row>
    <row r="241" s="2" customFormat="1" ht="16.5" customHeight="1">
      <c r="A241" s="40"/>
      <c r="B241" s="41"/>
      <c r="C241" s="206" t="s">
        <v>412</v>
      </c>
      <c r="D241" s="206" t="s">
        <v>131</v>
      </c>
      <c r="E241" s="207" t="s">
        <v>1992</v>
      </c>
      <c r="F241" s="208" t="s">
        <v>1993</v>
      </c>
      <c r="G241" s="209" t="s">
        <v>166</v>
      </c>
      <c r="H241" s="210">
        <v>2</v>
      </c>
      <c r="I241" s="211"/>
      <c r="J241" s="212">
        <f>ROUND(I241*H241,2)</f>
        <v>0</v>
      </c>
      <c r="K241" s="208" t="s">
        <v>195</v>
      </c>
      <c r="L241" s="46"/>
      <c r="M241" s="213" t="s">
        <v>19</v>
      </c>
      <c r="N241" s="214" t="s">
        <v>40</v>
      </c>
      <c r="O241" s="86"/>
      <c r="P241" s="215">
        <f>O241*H241</f>
        <v>0</v>
      </c>
      <c r="Q241" s="215">
        <v>0.12303</v>
      </c>
      <c r="R241" s="215">
        <f>Q241*H241</f>
        <v>0.24606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145</v>
      </c>
      <c r="AT241" s="217" t="s">
        <v>131</v>
      </c>
      <c r="AU241" s="217" t="s">
        <v>79</v>
      </c>
      <c r="AY241" s="19" t="s">
        <v>128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77</v>
      </c>
      <c r="BK241" s="218">
        <f>ROUND(I241*H241,2)</f>
        <v>0</v>
      </c>
      <c r="BL241" s="19" t="s">
        <v>145</v>
      </c>
      <c r="BM241" s="217" t="s">
        <v>2147</v>
      </c>
    </row>
    <row r="242" s="2" customFormat="1">
      <c r="A242" s="40"/>
      <c r="B242" s="41"/>
      <c r="C242" s="42"/>
      <c r="D242" s="228" t="s">
        <v>197</v>
      </c>
      <c r="E242" s="42"/>
      <c r="F242" s="229" t="s">
        <v>1995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197</v>
      </c>
      <c r="AU242" s="19" t="s">
        <v>79</v>
      </c>
    </row>
    <row r="243" s="13" customFormat="1">
      <c r="A243" s="13"/>
      <c r="B243" s="230"/>
      <c r="C243" s="231"/>
      <c r="D243" s="219" t="s">
        <v>224</v>
      </c>
      <c r="E243" s="232" t="s">
        <v>19</v>
      </c>
      <c r="F243" s="233" t="s">
        <v>1721</v>
      </c>
      <c r="G243" s="231"/>
      <c r="H243" s="232" t="s">
        <v>19</v>
      </c>
      <c r="I243" s="234"/>
      <c r="J243" s="231"/>
      <c r="K243" s="231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224</v>
      </c>
      <c r="AU243" s="239" t="s">
        <v>79</v>
      </c>
      <c r="AV243" s="13" t="s">
        <v>77</v>
      </c>
      <c r="AW243" s="13" t="s">
        <v>31</v>
      </c>
      <c r="AX243" s="13" t="s">
        <v>69</v>
      </c>
      <c r="AY243" s="239" t="s">
        <v>128</v>
      </c>
    </row>
    <row r="244" s="14" customFormat="1">
      <c r="A244" s="14"/>
      <c r="B244" s="240"/>
      <c r="C244" s="241"/>
      <c r="D244" s="219" t="s">
        <v>224</v>
      </c>
      <c r="E244" s="242" t="s">
        <v>19</v>
      </c>
      <c r="F244" s="243" t="s">
        <v>1317</v>
      </c>
      <c r="G244" s="241"/>
      <c r="H244" s="244">
        <v>2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224</v>
      </c>
      <c r="AU244" s="250" t="s">
        <v>79</v>
      </c>
      <c r="AV244" s="14" t="s">
        <v>79</v>
      </c>
      <c r="AW244" s="14" t="s">
        <v>31</v>
      </c>
      <c r="AX244" s="14" t="s">
        <v>77</v>
      </c>
      <c r="AY244" s="250" t="s">
        <v>128</v>
      </c>
    </row>
    <row r="245" s="2" customFormat="1" ht="16.5" customHeight="1">
      <c r="A245" s="40"/>
      <c r="B245" s="41"/>
      <c r="C245" s="251" t="s">
        <v>416</v>
      </c>
      <c r="D245" s="251" t="s">
        <v>310</v>
      </c>
      <c r="E245" s="252" t="s">
        <v>1997</v>
      </c>
      <c r="F245" s="253" t="s">
        <v>1998</v>
      </c>
      <c r="G245" s="254" t="s">
        <v>166</v>
      </c>
      <c r="H245" s="255">
        <v>2</v>
      </c>
      <c r="I245" s="256"/>
      <c r="J245" s="257">
        <f>ROUND(I245*H245,2)</f>
        <v>0</v>
      </c>
      <c r="K245" s="253" t="s">
        <v>19</v>
      </c>
      <c r="L245" s="258"/>
      <c r="M245" s="259" t="s">
        <v>19</v>
      </c>
      <c r="N245" s="260" t="s">
        <v>40</v>
      </c>
      <c r="O245" s="86"/>
      <c r="P245" s="215">
        <f>O245*H245</f>
        <v>0</v>
      </c>
      <c r="Q245" s="215">
        <v>0.012999999999999999</v>
      </c>
      <c r="R245" s="215">
        <f>Q245*H245</f>
        <v>0.025999999999999999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163</v>
      </c>
      <c r="AT245" s="217" t="s">
        <v>310</v>
      </c>
      <c r="AU245" s="217" t="s">
        <v>79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145</v>
      </c>
      <c r="BM245" s="217" t="s">
        <v>2148</v>
      </c>
    </row>
    <row r="246" s="14" customFormat="1">
      <c r="A246" s="14"/>
      <c r="B246" s="240"/>
      <c r="C246" s="241"/>
      <c r="D246" s="219" t="s">
        <v>224</v>
      </c>
      <c r="E246" s="242" t="s">
        <v>19</v>
      </c>
      <c r="F246" s="243" t="s">
        <v>1317</v>
      </c>
      <c r="G246" s="241"/>
      <c r="H246" s="244">
        <v>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224</v>
      </c>
      <c r="AU246" s="250" t="s">
        <v>79</v>
      </c>
      <c r="AV246" s="14" t="s">
        <v>79</v>
      </c>
      <c r="AW246" s="14" t="s">
        <v>31</v>
      </c>
      <c r="AX246" s="14" t="s">
        <v>77</v>
      </c>
      <c r="AY246" s="250" t="s">
        <v>128</v>
      </c>
    </row>
    <row r="247" s="2" customFormat="1" ht="16.5" customHeight="1">
      <c r="A247" s="40"/>
      <c r="B247" s="41"/>
      <c r="C247" s="206" t="s">
        <v>421</v>
      </c>
      <c r="D247" s="206" t="s">
        <v>131</v>
      </c>
      <c r="E247" s="207" t="s">
        <v>2014</v>
      </c>
      <c r="F247" s="208" t="s">
        <v>2015</v>
      </c>
      <c r="G247" s="209" t="s">
        <v>166</v>
      </c>
      <c r="H247" s="210">
        <v>2</v>
      </c>
      <c r="I247" s="211"/>
      <c r="J247" s="212">
        <f>ROUND(I247*H247,2)</f>
        <v>0</v>
      </c>
      <c r="K247" s="208" t="s">
        <v>195</v>
      </c>
      <c r="L247" s="46"/>
      <c r="M247" s="213" t="s">
        <v>19</v>
      </c>
      <c r="N247" s="214" t="s">
        <v>40</v>
      </c>
      <c r="O247" s="86"/>
      <c r="P247" s="215">
        <f>O247*H247</f>
        <v>0</v>
      </c>
      <c r="Q247" s="215">
        <v>0.00031</v>
      </c>
      <c r="R247" s="215">
        <f>Q247*H247</f>
        <v>0.00062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145</v>
      </c>
      <c r="AT247" s="217" t="s">
        <v>131</v>
      </c>
      <c r="AU247" s="217" t="s">
        <v>79</v>
      </c>
      <c r="AY247" s="19" t="s">
        <v>128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145</v>
      </c>
      <c r="BM247" s="217" t="s">
        <v>2149</v>
      </c>
    </row>
    <row r="248" s="2" customFormat="1">
      <c r="A248" s="40"/>
      <c r="B248" s="41"/>
      <c r="C248" s="42"/>
      <c r="D248" s="228" t="s">
        <v>197</v>
      </c>
      <c r="E248" s="42"/>
      <c r="F248" s="229" t="s">
        <v>2017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197</v>
      </c>
      <c r="AU248" s="19" t="s">
        <v>79</v>
      </c>
    </row>
    <row r="249" s="13" customFormat="1">
      <c r="A249" s="13"/>
      <c r="B249" s="230"/>
      <c r="C249" s="231"/>
      <c r="D249" s="219" t="s">
        <v>224</v>
      </c>
      <c r="E249" s="232" t="s">
        <v>19</v>
      </c>
      <c r="F249" s="233" t="s">
        <v>2018</v>
      </c>
      <c r="G249" s="231"/>
      <c r="H249" s="232" t="s">
        <v>19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224</v>
      </c>
      <c r="AU249" s="239" t="s">
        <v>79</v>
      </c>
      <c r="AV249" s="13" t="s">
        <v>77</v>
      </c>
      <c r="AW249" s="13" t="s">
        <v>31</v>
      </c>
      <c r="AX249" s="13" t="s">
        <v>69</v>
      </c>
      <c r="AY249" s="239" t="s">
        <v>128</v>
      </c>
    </row>
    <row r="250" s="14" customFormat="1">
      <c r="A250" s="14"/>
      <c r="B250" s="240"/>
      <c r="C250" s="241"/>
      <c r="D250" s="219" t="s">
        <v>224</v>
      </c>
      <c r="E250" s="242" t="s">
        <v>19</v>
      </c>
      <c r="F250" s="243" t="s">
        <v>1317</v>
      </c>
      <c r="G250" s="241"/>
      <c r="H250" s="244">
        <v>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224</v>
      </c>
      <c r="AU250" s="250" t="s">
        <v>79</v>
      </c>
      <c r="AV250" s="14" t="s">
        <v>79</v>
      </c>
      <c r="AW250" s="14" t="s">
        <v>31</v>
      </c>
      <c r="AX250" s="14" t="s">
        <v>77</v>
      </c>
      <c r="AY250" s="250" t="s">
        <v>128</v>
      </c>
    </row>
    <row r="251" s="2" customFormat="1" ht="16.5" customHeight="1">
      <c r="A251" s="40"/>
      <c r="B251" s="41"/>
      <c r="C251" s="206" t="s">
        <v>425</v>
      </c>
      <c r="D251" s="206" t="s">
        <v>131</v>
      </c>
      <c r="E251" s="207" t="s">
        <v>2020</v>
      </c>
      <c r="F251" s="208" t="s">
        <v>2021</v>
      </c>
      <c r="G251" s="209" t="s">
        <v>243</v>
      </c>
      <c r="H251" s="210">
        <v>44</v>
      </c>
      <c r="I251" s="211"/>
      <c r="J251" s="212">
        <f>ROUND(I251*H251,2)</f>
        <v>0</v>
      </c>
      <c r="K251" s="208" t="s">
        <v>195</v>
      </c>
      <c r="L251" s="46"/>
      <c r="M251" s="213" t="s">
        <v>19</v>
      </c>
      <c r="N251" s="214" t="s">
        <v>40</v>
      </c>
      <c r="O251" s="86"/>
      <c r="P251" s="215">
        <f>O251*H251</f>
        <v>0</v>
      </c>
      <c r="Q251" s="215">
        <v>0.00019000000000000001</v>
      </c>
      <c r="R251" s="215">
        <f>Q251*H251</f>
        <v>0.0083600000000000011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145</v>
      </c>
      <c r="AT251" s="217" t="s">
        <v>131</v>
      </c>
      <c r="AU251" s="217" t="s">
        <v>79</v>
      </c>
      <c r="AY251" s="19" t="s">
        <v>128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145</v>
      </c>
      <c r="BM251" s="217" t="s">
        <v>2150</v>
      </c>
    </row>
    <row r="252" s="2" customFormat="1">
      <c r="A252" s="40"/>
      <c r="B252" s="41"/>
      <c r="C252" s="42"/>
      <c r="D252" s="228" t="s">
        <v>197</v>
      </c>
      <c r="E252" s="42"/>
      <c r="F252" s="229" t="s">
        <v>2023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197</v>
      </c>
      <c r="AU252" s="19" t="s">
        <v>79</v>
      </c>
    </row>
    <row r="253" s="13" customFormat="1">
      <c r="A253" s="13"/>
      <c r="B253" s="230"/>
      <c r="C253" s="231"/>
      <c r="D253" s="219" t="s">
        <v>224</v>
      </c>
      <c r="E253" s="232" t="s">
        <v>19</v>
      </c>
      <c r="F253" s="233" t="s">
        <v>2024</v>
      </c>
      <c r="G253" s="231"/>
      <c r="H253" s="232" t="s">
        <v>19</v>
      </c>
      <c r="I253" s="234"/>
      <c r="J253" s="231"/>
      <c r="K253" s="231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224</v>
      </c>
      <c r="AU253" s="239" t="s">
        <v>79</v>
      </c>
      <c r="AV253" s="13" t="s">
        <v>77</v>
      </c>
      <c r="AW253" s="13" t="s">
        <v>31</v>
      </c>
      <c r="AX253" s="13" t="s">
        <v>69</v>
      </c>
      <c r="AY253" s="239" t="s">
        <v>128</v>
      </c>
    </row>
    <row r="254" s="14" customFormat="1">
      <c r="A254" s="14"/>
      <c r="B254" s="240"/>
      <c r="C254" s="241"/>
      <c r="D254" s="219" t="s">
        <v>224</v>
      </c>
      <c r="E254" s="242" t="s">
        <v>19</v>
      </c>
      <c r="F254" s="243" t="s">
        <v>2151</v>
      </c>
      <c r="G254" s="241"/>
      <c r="H254" s="244">
        <v>44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224</v>
      </c>
      <c r="AU254" s="250" t="s">
        <v>79</v>
      </c>
      <c r="AV254" s="14" t="s">
        <v>79</v>
      </c>
      <c r="AW254" s="14" t="s">
        <v>31</v>
      </c>
      <c r="AX254" s="14" t="s">
        <v>77</v>
      </c>
      <c r="AY254" s="250" t="s">
        <v>128</v>
      </c>
    </row>
    <row r="255" s="2" customFormat="1" ht="16.5" customHeight="1">
      <c r="A255" s="40"/>
      <c r="B255" s="41"/>
      <c r="C255" s="206" t="s">
        <v>429</v>
      </c>
      <c r="D255" s="206" t="s">
        <v>131</v>
      </c>
      <c r="E255" s="207" t="s">
        <v>2026</v>
      </c>
      <c r="F255" s="208" t="s">
        <v>2027</v>
      </c>
      <c r="G255" s="209" t="s">
        <v>243</v>
      </c>
      <c r="H255" s="210">
        <v>101.2</v>
      </c>
      <c r="I255" s="211"/>
      <c r="J255" s="212">
        <f>ROUND(I255*H255,2)</f>
        <v>0</v>
      </c>
      <c r="K255" s="208" t="s">
        <v>195</v>
      </c>
      <c r="L255" s="46"/>
      <c r="M255" s="213" t="s">
        <v>19</v>
      </c>
      <c r="N255" s="214" t="s">
        <v>40</v>
      </c>
      <c r="O255" s="86"/>
      <c r="P255" s="215">
        <f>O255*H255</f>
        <v>0</v>
      </c>
      <c r="Q255" s="215">
        <v>0.00020000000000000001</v>
      </c>
      <c r="R255" s="215">
        <f>Q255*H255</f>
        <v>0.020240000000000001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145</v>
      </c>
      <c r="AT255" s="217" t="s">
        <v>131</v>
      </c>
      <c r="AU255" s="217" t="s">
        <v>79</v>
      </c>
      <c r="AY255" s="19" t="s">
        <v>128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145</v>
      </c>
      <c r="BM255" s="217" t="s">
        <v>2152</v>
      </c>
    </row>
    <row r="256" s="2" customFormat="1">
      <c r="A256" s="40"/>
      <c r="B256" s="41"/>
      <c r="C256" s="42"/>
      <c r="D256" s="228" t="s">
        <v>197</v>
      </c>
      <c r="E256" s="42"/>
      <c r="F256" s="229" t="s">
        <v>2029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197</v>
      </c>
      <c r="AU256" s="19" t="s">
        <v>79</v>
      </c>
    </row>
    <row r="257" s="14" customFormat="1">
      <c r="A257" s="14"/>
      <c r="B257" s="240"/>
      <c r="C257" s="241"/>
      <c r="D257" s="219" t="s">
        <v>224</v>
      </c>
      <c r="E257" s="242" t="s">
        <v>19</v>
      </c>
      <c r="F257" s="243" t="s">
        <v>2153</v>
      </c>
      <c r="G257" s="241"/>
      <c r="H257" s="244">
        <v>101.2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224</v>
      </c>
      <c r="AU257" s="250" t="s">
        <v>79</v>
      </c>
      <c r="AV257" s="14" t="s">
        <v>79</v>
      </c>
      <c r="AW257" s="14" t="s">
        <v>31</v>
      </c>
      <c r="AX257" s="14" t="s">
        <v>77</v>
      </c>
      <c r="AY257" s="250" t="s">
        <v>128</v>
      </c>
    </row>
    <row r="258" s="2" customFormat="1" ht="16.5" customHeight="1">
      <c r="A258" s="40"/>
      <c r="B258" s="41"/>
      <c r="C258" s="206" t="s">
        <v>434</v>
      </c>
      <c r="D258" s="206" t="s">
        <v>131</v>
      </c>
      <c r="E258" s="207" t="s">
        <v>2031</v>
      </c>
      <c r="F258" s="208" t="s">
        <v>2032</v>
      </c>
      <c r="G258" s="209" t="s">
        <v>243</v>
      </c>
      <c r="H258" s="210">
        <v>145.19999999999999</v>
      </c>
      <c r="I258" s="211"/>
      <c r="J258" s="212">
        <f>ROUND(I258*H258,2)</f>
        <v>0</v>
      </c>
      <c r="K258" s="208" t="s">
        <v>195</v>
      </c>
      <c r="L258" s="46"/>
      <c r="M258" s="213" t="s">
        <v>19</v>
      </c>
      <c r="N258" s="214" t="s">
        <v>40</v>
      </c>
      <c r="O258" s="86"/>
      <c r="P258" s="215">
        <f>O258*H258</f>
        <v>0</v>
      </c>
      <c r="Q258" s="215">
        <v>6.9999999999999994E-05</v>
      </c>
      <c r="R258" s="215">
        <f>Q258*H258</f>
        <v>0.010163999999999998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145</v>
      </c>
      <c r="AT258" s="217" t="s">
        <v>131</v>
      </c>
      <c r="AU258" s="217" t="s">
        <v>79</v>
      </c>
      <c r="AY258" s="19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77</v>
      </c>
      <c r="BK258" s="218">
        <f>ROUND(I258*H258,2)</f>
        <v>0</v>
      </c>
      <c r="BL258" s="19" t="s">
        <v>145</v>
      </c>
      <c r="BM258" s="217" t="s">
        <v>2154</v>
      </c>
    </row>
    <row r="259" s="2" customFormat="1">
      <c r="A259" s="40"/>
      <c r="B259" s="41"/>
      <c r="C259" s="42"/>
      <c r="D259" s="228" t="s">
        <v>197</v>
      </c>
      <c r="E259" s="42"/>
      <c r="F259" s="229" t="s">
        <v>2034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197</v>
      </c>
      <c r="AU259" s="19" t="s">
        <v>79</v>
      </c>
    </row>
    <row r="260" s="14" customFormat="1">
      <c r="A260" s="14"/>
      <c r="B260" s="240"/>
      <c r="C260" s="241"/>
      <c r="D260" s="219" t="s">
        <v>224</v>
      </c>
      <c r="E260" s="242" t="s">
        <v>19</v>
      </c>
      <c r="F260" s="243" t="s">
        <v>2155</v>
      </c>
      <c r="G260" s="241"/>
      <c r="H260" s="244">
        <v>145.19999999999999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224</v>
      </c>
      <c r="AU260" s="250" t="s">
        <v>79</v>
      </c>
      <c r="AV260" s="14" t="s">
        <v>79</v>
      </c>
      <c r="AW260" s="14" t="s">
        <v>31</v>
      </c>
      <c r="AX260" s="14" t="s">
        <v>77</v>
      </c>
      <c r="AY260" s="250" t="s">
        <v>128</v>
      </c>
    </row>
    <row r="261" s="12" customFormat="1" ht="22.8" customHeight="1">
      <c r="A261" s="12"/>
      <c r="B261" s="190"/>
      <c r="C261" s="191"/>
      <c r="D261" s="192" t="s">
        <v>68</v>
      </c>
      <c r="E261" s="204" t="s">
        <v>172</v>
      </c>
      <c r="F261" s="204" t="s">
        <v>2036</v>
      </c>
      <c r="G261" s="191"/>
      <c r="H261" s="191"/>
      <c r="I261" s="194"/>
      <c r="J261" s="205">
        <f>BK261</f>
        <v>0</v>
      </c>
      <c r="K261" s="191"/>
      <c r="L261" s="196"/>
      <c r="M261" s="197"/>
      <c r="N261" s="198"/>
      <c r="O261" s="198"/>
      <c r="P261" s="199">
        <f>SUM(P262:P267)</f>
        <v>0</v>
      </c>
      <c r="Q261" s="198"/>
      <c r="R261" s="199">
        <f>SUM(R262:R267)</f>
        <v>0</v>
      </c>
      <c r="S261" s="198"/>
      <c r="T261" s="200">
        <f>SUM(T262:T267)</f>
        <v>4.3200000000000003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77</v>
      </c>
      <c r="AT261" s="202" t="s">
        <v>68</v>
      </c>
      <c r="AU261" s="202" t="s">
        <v>77</v>
      </c>
      <c r="AY261" s="201" t="s">
        <v>128</v>
      </c>
      <c r="BK261" s="203">
        <f>SUM(BK262:BK267)</f>
        <v>0</v>
      </c>
    </row>
    <row r="262" s="2" customFormat="1" ht="16.5" customHeight="1">
      <c r="A262" s="40"/>
      <c r="B262" s="41"/>
      <c r="C262" s="206" t="s">
        <v>438</v>
      </c>
      <c r="D262" s="206" t="s">
        <v>131</v>
      </c>
      <c r="E262" s="207" t="s">
        <v>2156</v>
      </c>
      <c r="F262" s="208" t="s">
        <v>2157</v>
      </c>
      <c r="G262" s="209" t="s">
        <v>253</v>
      </c>
      <c r="H262" s="210">
        <v>12</v>
      </c>
      <c r="I262" s="211"/>
      <c r="J262" s="212">
        <f>ROUND(I262*H262,2)</f>
        <v>0</v>
      </c>
      <c r="K262" s="208" t="s">
        <v>195</v>
      </c>
      <c r="L262" s="46"/>
      <c r="M262" s="213" t="s">
        <v>19</v>
      </c>
      <c r="N262" s="214" t="s">
        <v>40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0.35999999999999999</v>
      </c>
      <c r="T262" s="216">
        <f>S262*H262</f>
        <v>4.3200000000000003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145</v>
      </c>
      <c r="AT262" s="217" t="s">
        <v>131</v>
      </c>
      <c r="AU262" s="217" t="s">
        <v>79</v>
      </c>
      <c r="AY262" s="19" t="s">
        <v>128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77</v>
      </c>
      <c r="BK262" s="218">
        <f>ROUND(I262*H262,2)</f>
        <v>0</v>
      </c>
      <c r="BL262" s="19" t="s">
        <v>145</v>
      </c>
      <c r="BM262" s="217" t="s">
        <v>2158</v>
      </c>
    </row>
    <row r="263" s="2" customFormat="1">
      <c r="A263" s="40"/>
      <c r="B263" s="41"/>
      <c r="C263" s="42"/>
      <c r="D263" s="228" t="s">
        <v>197</v>
      </c>
      <c r="E263" s="42"/>
      <c r="F263" s="229" t="s">
        <v>2159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197</v>
      </c>
      <c r="AU263" s="19" t="s">
        <v>79</v>
      </c>
    </row>
    <row r="264" s="14" customFormat="1">
      <c r="A264" s="14"/>
      <c r="B264" s="240"/>
      <c r="C264" s="241"/>
      <c r="D264" s="219" t="s">
        <v>224</v>
      </c>
      <c r="E264" s="242" t="s">
        <v>19</v>
      </c>
      <c r="F264" s="243" t="s">
        <v>2160</v>
      </c>
      <c r="G264" s="241"/>
      <c r="H264" s="244">
        <v>12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224</v>
      </c>
      <c r="AU264" s="250" t="s">
        <v>79</v>
      </c>
      <c r="AV264" s="14" t="s">
        <v>79</v>
      </c>
      <c r="AW264" s="14" t="s">
        <v>31</v>
      </c>
      <c r="AX264" s="14" t="s">
        <v>77</v>
      </c>
      <c r="AY264" s="250" t="s">
        <v>128</v>
      </c>
    </row>
    <row r="265" s="2" customFormat="1" ht="16.5" customHeight="1">
      <c r="A265" s="40"/>
      <c r="B265" s="41"/>
      <c r="C265" s="206" t="s">
        <v>442</v>
      </c>
      <c r="D265" s="206" t="s">
        <v>131</v>
      </c>
      <c r="E265" s="207" t="s">
        <v>2037</v>
      </c>
      <c r="F265" s="208" t="s">
        <v>2038</v>
      </c>
      <c r="G265" s="209" t="s">
        <v>157</v>
      </c>
      <c r="H265" s="210">
        <v>1</v>
      </c>
      <c r="I265" s="211"/>
      <c r="J265" s="212">
        <f>ROUND(I265*H265,2)</f>
        <v>0</v>
      </c>
      <c r="K265" s="208" t="s">
        <v>19</v>
      </c>
      <c r="L265" s="46"/>
      <c r="M265" s="213" t="s">
        <v>19</v>
      </c>
      <c r="N265" s="214" t="s">
        <v>40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145</v>
      </c>
      <c r="AT265" s="217" t="s">
        <v>131</v>
      </c>
      <c r="AU265" s="217" t="s">
        <v>79</v>
      </c>
      <c r="AY265" s="19" t="s">
        <v>128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77</v>
      </c>
      <c r="BK265" s="218">
        <f>ROUND(I265*H265,2)</f>
        <v>0</v>
      </c>
      <c r="BL265" s="19" t="s">
        <v>145</v>
      </c>
      <c r="BM265" s="217" t="s">
        <v>2161</v>
      </c>
    </row>
    <row r="266" s="13" customFormat="1">
      <c r="A266" s="13"/>
      <c r="B266" s="230"/>
      <c r="C266" s="231"/>
      <c r="D266" s="219" t="s">
        <v>224</v>
      </c>
      <c r="E266" s="232" t="s">
        <v>19</v>
      </c>
      <c r="F266" s="233" t="s">
        <v>2162</v>
      </c>
      <c r="G266" s="231"/>
      <c r="H266" s="232" t="s">
        <v>19</v>
      </c>
      <c r="I266" s="234"/>
      <c r="J266" s="231"/>
      <c r="K266" s="231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224</v>
      </c>
      <c r="AU266" s="239" t="s">
        <v>79</v>
      </c>
      <c r="AV266" s="13" t="s">
        <v>77</v>
      </c>
      <c r="AW266" s="13" t="s">
        <v>31</v>
      </c>
      <c r="AX266" s="13" t="s">
        <v>69</v>
      </c>
      <c r="AY266" s="239" t="s">
        <v>128</v>
      </c>
    </row>
    <row r="267" s="14" customFormat="1">
      <c r="A267" s="14"/>
      <c r="B267" s="240"/>
      <c r="C267" s="241"/>
      <c r="D267" s="219" t="s">
        <v>224</v>
      </c>
      <c r="E267" s="242" t="s">
        <v>19</v>
      </c>
      <c r="F267" s="243" t="s">
        <v>1511</v>
      </c>
      <c r="G267" s="241"/>
      <c r="H267" s="244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224</v>
      </c>
      <c r="AU267" s="250" t="s">
        <v>79</v>
      </c>
      <c r="AV267" s="14" t="s">
        <v>79</v>
      </c>
      <c r="AW267" s="14" t="s">
        <v>31</v>
      </c>
      <c r="AX267" s="14" t="s">
        <v>77</v>
      </c>
      <c r="AY267" s="250" t="s">
        <v>128</v>
      </c>
    </row>
    <row r="268" s="12" customFormat="1" ht="22.8" customHeight="1">
      <c r="A268" s="12"/>
      <c r="B268" s="190"/>
      <c r="C268" s="191"/>
      <c r="D268" s="192" t="s">
        <v>68</v>
      </c>
      <c r="E268" s="204" t="s">
        <v>671</v>
      </c>
      <c r="F268" s="204" t="s">
        <v>672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SUM(P269:P270)</f>
        <v>0</v>
      </c>
      <c r="Q268" s="198"/>
      <c r="R268" s="199">
        <f>SUM(R269:R270)</f>
        <v>0</v>
      </c>
      <c r="S268" s="198"/>
      <c r="T268" s="200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77</v>
      </c>
      <c r="AT268" s="202" t="s">
        <v>68</v>
      </c>
      <c r="AU268" s="202" t="s">
        <v>77</v>
      </c>
      <c r="AY268" s="201" t="s">
        <v>128</v>
      </c>
      <c r="BK268" s="203">
        <f>SUM(BK269:BK270)</f>
        <v>0</v>
      </c>
    </row>
    <row r="269" s="2" customFormat="1" ht="16.5" customHeight="1">
      <c r="A269" s="40"/>
      <c r="B269" s="41"/>
      <c r="C269" s="206" t="s">
        <v>446</v>
      </c>
      <c r="D269" s="206" t="s">
        <v>131</v>
      </c>
      <c r="E269" s="207" t="s">
        <v>2041</v>
      </c>
      <c r="F269" s="208" t="s">
        <v>2042</v>
      </c>
      <c r="G269" s="209" t="s">
        <v>313</v>
      </c>
      <c r="H269" s="210">
        <v>8.4459999999999997</v>
      </c>
      <c r="I269" s="211"/>
      <c r="J269" s="212">
        <f>ROUND(I269*H269,2)</f>
        <v>0</v>
      </c>
      <c r="K269" s="208" t="s">
        <v>195</v>
      </c>
      <c r="L269" s="46"/>
      <c r="M269" s="213" t="s">
        <v>19</v>
      </c>
      <c r="N269" s="214" t="s">
        <v>40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145</v>
      </c>
      <c r="AT269" s="217" t="s">
        <v>131</v>
      </c>
      <c r="AU269" s="217" t="s">
        <v>79</v>
      </c>
      <c r="AY269" s="19" t="s">
        <v>128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145</v>
      </c>
      <c r="BM269" s="217" t="s">
        <v>2163</v>
      </c>
    </row>
    <row r="270" s="2" customFormat="1">
      <c r="A270" s="40"/>
      <c r="B270" s="41"/>
      <c r="C270" s="42"/>
      <c r="D270" s="228" t="s">
        <v>197</v>
      </c>
      <c r="E270" s="42"/>
      <c r="F270" s="229" t="s">
        <v>2044</v>
      </c>
      <c r="G270" s="42"/>
      <c r="H270" s="42"/>
      <c r="I270" s="221"/>
      <c r="J270" s="42"/>
      <c r="K270" s="42"/>
      <c r="L270" s="46"/>
      <c r="M270" s="224"/>
      <c r="N270" s="225"/>
      <c r="O270" s="226"/>
      <c r="P270" s="226"/>
      <c r="Q270" s="226"/>
      <c r="R270" s="226"/>
      <c r="S270" s="226"/>
      <c r="T270" s="22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197</v>
      </c>
      <c r="AU270" s="19" t="s">
        <v>79</v>
      </c>
    </row>
    <row r="271" s="2" customFormat="1" ht="6.96" customHeight="1">
      <c r="A271" s="40"/>
      <c r="B271" s="61"/>
      <c r="C271" s="62"/>
      <c r="D271" s="62"/>
      <c r="E271" s="62"/>
      <c r="F271" s="62"/>
      <c r="G271" s="62"/>
      <c r="H271" s="62"/>
      <c r="I271" s="62"/>
      <c r="J271" s="62"/>
      <c r="K271" s="62"/>
      <c r="L271" s="46"/>
      <c r="M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</row>
  </sheetData>
  <sheetProtection sheet="1" autoFilter="0" formatColumns="0" formatRows="0" objects="1" scenarios="1" spinCount="100000" saltValue="1+paniKotXy7oB8R1H1StzkhjBMgW3fCO0szHPG8VHMcuWP7nXD06IJbp0Az2HPaWK2M0eOiGP0H8mp94flSgQ==" hashValue="QYlWeTHC+eqVAkS/C0Y9USPqOtSHPyRrvpwLJhuOlpCjSrKctsgJbGKW0KyescU76m68btZ0ce7+BnfSuwtdKA==" algorithmName="SHA-512" password="CC35"/>
  <autoFilter ref="C84:K27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2" r:id="rId1" display="https://podminky.urs.cz/item/CS_URS_2025_02/115101201"/>
    <hyperlink ref="F96" r:id="rId2" display="https://podminky.urs.cz/item/CS_URS_2025_02/115101301"/>
    <hyperlink ref="F99" r:id="rId3" display="https://podminky.urs.cz/item/CS_URS_2025_02/119001401"/>
    <hyperlink ref="F103" r:id="rId4" display="https://podminky.urs.cz/item/CS_URS_2025_02/119001422"/>
    <hyperlink ref="F107" r:id="rId5" display="https://podminky.urs.cz/item/CS_URS_2025_02/132254206"/>
    <hyperlink ref="F117" r:id="rId6" display="https://podminky.urs.cz/item/CS_URS_2025_02/139001101"/>
    <hyperlink ref="F120" r:id="rId7" display="https://podminky.urs.cz/item/CS_URS_2025_02/151101101"/>
    <hyperlink ref="F127" r:id="rId8" display="https://podminky.urs.cz/item/CS_URS_2025_02/151101111"/>
    <hyperlink ref="F130" r:id="rId9" display="https://podminky.urs.cz/item/CS_URS_2025_02/162751117"/>
    <hyperlink ref="F135" r:id="rId10" display="https://podminky.urs.cz/item/CS_URS_2025_02/162751119"/>
    <hyperlink ref="F139" r:id="rId11" display="https://podminky.urs.cz/item/CS_URS_2025_02/171201231"/>
    <hyperlink ref="F142" r:id="rId12" display="https://podminky.urs.cz/item/CS_URS_2025_02/174151101"/>
    <hyperlink ref="F158" r:id="rId13" display="https://podminky.urs.cz/item/CS_URS_2025_02/175151101"/>
    <hyperlink ref="F167" r:id="rId14" display="https://podminky.urs.cz/item/CS_URS_2025_02/451573111"/>
    <hyperlink ref="F182" r:id="rId15" display="https://podminky.urs.cz/item/CS_URS_2023_02/851351131"/>
    <hyperlink ref="F190" r:id="rId16" display="https://podminky.urs.cz/item/CS_URS_2025_02/857311131"/>
    <hyperlink ref="F198" r:id="rId17" display="https://podminky.urs.cz/item/CS_URS_2025_02/857312122"/>
    <hyperlink ref="F204" r:id="rId18" display="https://podminky.urs.cz/item/CS_URS_2025_02/857351131"/>
    <hyperlink ref="F214" r:id="rId19" display="https://podminky.urs.cz/item/CS_URS_2025_02/857352122"/>
    <hyperlink ref="F219" r:id="rId20" display="https://podminky.urs.cz/item/CS_URS_2025_02/891311112"/>
    <hyperlink ref="F225" r:id="rId21" display="https://podminky.urs.cz/item/CS_URS_2025_02/891351112"/>
    <hyperlink ref="F233" r:id="rId22" display="https://podminky.urs.cz/item/CS_URS_2025_02/892351111"/>
    <hyperlink ref="F236" r:id="rId23" display="https://podminky.urs.cz/item/CS_URS_2025_02/892353122"/>
    <hyperlink ref="F239" r:id="rId24" display="https://podminky.urs.cz/item/CS_URS_2025_02/892372111"/>
    <hyperlink ref="F242" r:id="rId25" display="https://podminky.urs.cz/item/CS_URS_2025_02/899401112"/>
    <hyperlink ref="F248" r:id="rId26" display="https://podminky.urs.cz/item/CS_URS_2025_02/899712111R"/>
    <hyperlink ref="F252" r:id="rId27" display="https://podminky.urs.cz/item/CS_URS_2025_02/899721111"/>
    <hyperlink ref="F256" r:id="rId28" display="https://podminky.urs.cz/item/CS_URS_2025_02/899721112"/>
    <hyperlink ref="F259" r:id="rId29" display="https://podminky.urs.cz/item/CS_URS_2025_02/899722112"/>
    <hyperlink ref="F263" r:id="rId30" display="https://podminky.urs.cz/item/CS_URS_2025_02/890351851"/>
    <hyperlink ref="F270" r:id="rId31" display="https://podminky.urs.cz/item/CS_URS_2025_02/998273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II/203 NÝŘANY - OKRUŽNÍ KŘIŽOVATKA BENEŠOVA TŘÍDA A ULICE HAVÍŘSKÁ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2164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11. 11. 2025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ROUND((SUM(BE89:BE248)),  2)</f>
        <v>0</v>
      </c>
      <c r="G33" s="40"/>
      <c r="H33" s="40"/>
      <c r="I33" s="150">
        <v>0.20999999999999999</v>
      </c>
      <c r="J33" s="149">
        <f>ROUND(((SUM(BE89:BE248))*I33),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ROUND((SUM(BF89:BF248)),  2)</f>
        <v>0</v>
      </c>
      <c r="G34" s="40"/>
      <c r="H34" s="40"/>
      <c r="I34" s="150">
        <v>0.12</v>
      </c>
      <c r="J34" s="149">
        <f>ROUND(((SUM(BF89:BF248))*I34),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ROUND((SUM(BG89:BG248)),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ROUND((SUM(BH89:BH248)),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ROUND((SUM(BI89:BI248)),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II/203 NÝŘANY - OKRUŽNÍ KŘIŽOVATKA BENEŠOVA TŘÍDA A ULICE HAVÍŘSKÁ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501 - Přeložka NTL ply...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11. 11. 2025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182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183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184</v>
      </c>
      <c r="E62" s="176"/>
      <c r="F62" s="176"/>
      <c r="G62" s="176"/>
      <c r="H62" s="176"/>
      <c r="I62" s="176"/>
      <c r="J62" s="177">
        <f>J157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185</v>
      </c>
      <c r="E63" s="176"/>
      <c r="F63" s="176"/>
      <c r="G63" s="176"/>
      <c r="H63" s="176"/>
      <c r="I63" s="176"/>
      <c r="J63" s="177">
        <f>J162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1311</v>
      </c>
      <c r="E64" s="176"/>
      <c r="F64" s="176"/>
      <c r="G64" s="176"/>
      <c r="H64" s="176"/>
      <c r="I64" s="176"/>
      <c r="J64" s="177">
        <f>J168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2165</v>
      </c>
      <c r="E65" s="170"/>
      <c r="F65" s="170"/>
      <c r="G65" s="170"/>
      <c r="H65" s="170"/>
      <c r="I65" s="170"/>
      <c r="J65" s="171">
        <f>J175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2166</v>
      </c>
      <c r="E66" s="170"/>
      <c r="F66" s="170"/>
      <c r="G66" s="170"/>
      <c r="H66" s="170"/>
      <c r="I66" s="170"/>
      <c r="J66" s="171">
        <f>J182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2167</v>
      </c>
      <c r="E67" s="176"/>
      <c r="F67" s="176"/>
      <c r="G67" s="176"/>
      <c r="H67" s="176"/>
      <c r="I67" s="176"/>
      <c r="J67" s="177">
        <f>J183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109</v>
      </c>
      <c r="E68" s="170"/>
      <c r="F68" s="170"/>
      <c r="G68" s="170"/>
      <c r="H68" s="170"/>
      <c r="I68" s="170"/>
      <c r="J68" s="171">
        <f>J245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112</v>
      </c>
      <c r="E69" s="176"/>
      <c r="F69" s="176"/>
      <c r="G69" s="176"/>
      <c r="H69" s="176"/>
      <c r="I69" s="176"/>
      <c r="J69" s="177">
        <f>J246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II/203 NÝŘANY - OKRUŽNÍ KŘIŽOVATKA BENEŠOVA TŘÍDA A ULICE HAVÍŘSKÁ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501 - Přeložka NTL ply...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11. 11. 2025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30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IF(E18="","",E18)</f>
        <v>Vyplň údaj</v>
      </c>
      <c r="G86" s="42"/>
      <c r="H86" s="42"/>
      <c r="I86" s="34" t="s">
        <v>32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114</v>
      </c>
      <c r="D88" s="182" t="s">
        <v>54</v>
      </c>
      <c r="E88" s="182" t="s">
        <v>50</v>
      </c>
      <c r="F88" s="182" t="s">
        <v>51</v>
      </c>
      <c r="G88" s="182" t="s">
        <v>115</v>
      </c>
      <c r="H88" s="182" t="s">
        <v>116</v>
      </c>
      <c r="I88" s="182" t="s">
        <v>117</v>
      </c>
      <c r="J88" s="182" t="s">
        <v>107</v>
      </c>
      <c r="K88" s="183" t="s">
        <v>118</v>
      </c>
      <c r="L88" s="184"/>
      <c r="M88" s="94" t="s">
        <v>19</v>
      </c>
      <c r="N88" s="95" t="s">
        <v>39</v>
      </c>
      <c r="O88" s="95" t="s">
        <v>119</v>
      </c>
      <c r="P88" s="95" t="s">
        <v>120</v>
      </c>
      <c r="Q88" s="95" t="s">
        <v>121</v>
      </c>
      <c r="R88" s="95" t="s">
        <v>122</v>
      </c>
      <c r="S88" s="95" t="s">
        <v>123</v>
      </c>
      <c r="T88" s="96" t="s">
        <v>124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125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P90+P175+P182+P245</f>
        <v>0</v>
      </c>
      <c r="Q89" s="98"/>
      <c r="R89" s="187">
        <f>R90+R175+R182+R245</f>
        <v>0</v>
      </c>
      <c r="S89" s="98"/>
      <c r="T89" s="188">
        <f>T90+T175+T182+T245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108</v>
      </c>
      <c r="BK89" s="189">
        <f>BK90+BK175+BK182+BK245</f>
        <v>0</v>
      </c>
    </row>
    <row r="90" s="12" customFormat="1" ht="25.92" customHeight="1">
      <c r="A90" s="12"/>
      <c r="B90" s="190"/>
      <c r="C90" s="191"/>
      <c r="D90" s="192" t="s">
        <v>68</v>
      </c>
      <c r="E90" s="193" t="s">
        <v>190</v>
      </c>
      <c r="F90" s="193" t="s">
        <v>191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P91+P157+P162+P168</f>
        <v>0</v>
      </c>
      <c r="Q90" s="198"/>
      <c r="R90" s="199">
        <f>R91+R157+R162+R168</f>
        <v>0</v>
      </c>
      <c r="S90" s="198"/>
      <c r="T90" s="200">
        <f>T91+T157+T162+T168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69</v>
      </c>
      <c r="AY90" s="201" t="s">
        <v>128</v>
      </c>
      <c r="BK90" s="203">
        <f>BK91+BK157+BK162+BK168</f>
        <v>0</v>
      </c>
    </row>
    <row r="91" s="12" customFormat="1" ht="22.8" customHeight="1">
      <c r="A91" s="12"/>
      <c r="B91" s="190"/>
      <c r="C91" s="191"/>
      <c r="D91" s="192" t="s">
        <v>68</v>
      </c>
      <c r="E91" s="204" t="s">
        <v>77</v>
      </c>
      <c r="F91" s="204" t="s">
        <v>192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SUM(P92:P156)</f>
        <v>0</v>
      </c>
      <c r="Q91" s="198"/>
      <c r="R91" s="199">
        <f>SUM(R92:R156)</f>
        <v>0</v>
      </c>
      <c r="S91" s="198"/>
      <c r="T91" s="200">
        <f>SUM(T92:T156)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77</v>
      </c>
      <c r="AY91" s="201" t="s">
        <v>128</v>
      </c>
      <c r="BK91" s="203">
        <f>SUM(BK92:BK156)</f>
        <v>0</v>
      </c>
    </row>
    <row r="92" s="2" customFormat="1" ht="16.5" customHeight="1">
      <c r="A92" s="40"/>
      <c r="B92" s="41"/>
      <c r="C92" s="206" t="s">
        <v>77</v>
      </c>
      <c r="D92" s="206" t="s">
        <v>131</v>
      </c>
      <c r="E92" s="207" t="s">
        <v>2168</v>
      </c>
      <c r="F92" s="208" t="s">
        <v>2169</v>
      </c>
      <c r="G92" s="209" t="s">
        <v>209</v>
      </c>
      <c r="H92" s="210">
        <v>13.5</v>
      </c>
      <c r="I92" s="211"/>
      <c r="J92" s="212">
        <f>ROUND(I92*H92,2)</f>
        <v>0</v>
      </c>
      <c r="K92" s="208" t="s">
        <v>195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145</v>
      </c>
      <c r="AT92" s="217" t="s">
        <v>131</v>
      </c>
      <c r="AU92" s="217" t="s">
        <v>79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145</v>
      </c>
      <c r="BM92" s="217" t="s">
        <v>79</v>
      </c>
    </row>
    <row r="93" s="2" customFormat="1">
      <c r="A93" s="40"/>
      <c r="B93" s="41"/>
      <c r="C93" s="42"/>
      <c r="D93" s="228" t="s">
        <v>197</v>
      </c>
      <c r="E93" s="42"/>
      <c r="F93" s="229" t="s">
        <v>2170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197</v>
      </c>
      <c r="AU93" s="19" t="s">
        <v>79</v>
      </c>
    </row>
    <row r="94" s="14" customFormat="1">
      <c r="A94" s="14"/>
      <c r="B94" s="240"/>
      <c r="C94" s="241"/>
      <c r="D94" s="219" t="s">
        <v>224</v>
      </c>
      <c r="E94" s="242" t="s">
        <v>19</v>
      </c>
      <c r="F94" s="243" t="s">
        <v>2171</v>
      </c>
      <c r="G94" s="241"/>
      <c r="H94" s="244">
        <v>13.5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0" t="s">
        <v>224</v>
      </c>
      <c r="AU94" s="250" t="s">
        <v>79</v>
      </c>
      <c r="AV94" s="14" t="s">
        <v>79</v>
      </c>
      <c r="AW94" s="14" t="s">
        <v>31</v>
      </c>
      <c r="AX94" s="14" t="s">
        <v>69</v>
      </c>
      <c r="AY94" s="250" t="s">
        <v>128</v>
      </c>
    </row>
    <row r="95" s="15" customFormat="1">
      <c r="A95" s="15"/>
      <c r="B95" s="261"/>
      <c r="C95" s="262"/>
      <c r="D95" s="219" t="s">
        <v>224</v>
      </c>
      <c r="E95" s="263" t="s">
        <v>19</v>
      </c>
      <c r="F95" s="264" t="s">
        <v>473</v>
      </c>
      <c r="G95" s="262"/>
      <c r="H95" s="265">
        <v>13.5</v>
      </c>
      <c r="I95" s="266"/>
      <c r="J95" s="262"/>
      <c r="K95" s="262"/>
      <c r="L95" s="267"/>
      <c r="M95" s="268"/>
      <c r="N95" s="269"/>
      <c r="O95" s="269"/>
      <c r="P95" s="269"/>
      <c r="Q95" s="269"/>
      <c r="R95" s="269"/>
      <c r="S95" s="269"/>
      <c r="T95" s="270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71" t="s">
        <v>224</v>
      </c>
      <c r="AU95" s="271" t="s">
        <v>79</v>
      </c>
      <c r="AV95" s="15" t="s">
        <v>145</v>
      </c>
      <c r="AW95" s="15" t="s">
        <v>31</v>
      </c>
      <c r="AX95" s="15" t="s">
        <v>77</v>
      </c>
      <c r="AY95" s="271" t="s">
        <v>128</v>
      </c>
    </row>
    <row r="96" s="2" customFormat="1" ht="16.5" customHeight="1">
      <c r="A96" s="40"/>
      <c r="B96" s="41"/>
      <c r="C96" s="206" t="s">
        <v>79</v>
      </c>
      <c r="D96" s="206" t="s">
        <v>131</v>
      </c>
      <c r="E96" s="207" t="s">
        <v>1327</v>
      </c>
      <c r="F96" s="208" t="s">
        <v>1328</v>
      </c>
      <c r="G96" s="209" t="s">
        <v>1158</v>
      </c>
      <c r="H96" s="210">
        <v>6</v>
      </c>
      <c r="I96" s="211"/>
      <c r="J96" s="212">
        <f>ROUND(I96*H96,2)</f>
        <v>0</v>
      </c>
      <c r="K96" s="208" t="s">
        <v>195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145</v>
      </c>
      <c r="AT96" s="217" t="s">
        <v>131</v>
      </c>
      <c r="AU96" s="217" t="s">
        <v>79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145</v>
      </c>
      <c r="BM96" s="217" t="s">
        <v>145</v>
      </c>
    </row>
    <row r="97" s="2" customFormat="1">
      <c r="A97" s="40"/>
      <c r="B97" s="41"/>
      <c r="C97" s="42"/>
      <c r="D97" s="228" t="s">
        <v>197</v>
      </c>
      <c r="E97" s="42"/>
      <c r="F97" s="229" t="s">
        <v>1330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197</v>
      </c>
      <c r="AU97" s="19" t="s">
        <v>79</v>
      </c>
    </row>
    <row r="98" s="14" customFormat="1">
      <c r="A98" s="14"/>
      <c r="B98" s="240"/>
      <c r="C98" s="241"/>
      <c r="D98" s="219" t="s">
        <v>224</v>
      </c>
      <c r="E98" s="242" t="s">
        <v>19</v>
      </c>
      <c r="F98" s="243" t="s">
        <v>2172</v>
      </c>
      <c r="G98" s="241"/>
      <c r="H98" s="244">
        <v>6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224</v>
      </c>
      <c r="AU98" s="250" t="s">
        <v>79</v>
      </c>
      <c r="AV98" s="14" t="s">
        <v>79</v>
      </c>
      <c r="AW98" s="14" t="s">
        <v>31</v>
      </c>
      <c r="AX98" s="14" t="s">
        <v>69</v>
      </c>
      <c r="AY98" s="250" t="s">
        <v>128</v>
      </c>
    </row>
    <row r="99" s="15" customFormat="1">
      <c r="A99" s="15"/>
      <c r="B99" s="261"/>
      <c r="C99" s="262"/>
      <c r="D99" s="219" t="s">
        <v>224</v>
      </c>
      <c r="E99" s="263" t="s">
        <v>19</v>
      </c>
      <c r="F99" s="264" t="s">
        <v>473</v>
      </c>
      <c r="G99" s="262"/>
      <c r="H99" s="265">
        <v>6</v>
      </c>
      <c r="I99" s="266"/>
      <c r="J99" s="262"/>
      <c r="K99" s="262"/>
      <c r="L99" s="267"/>
      <c r="M99" s="268"/>
      <c r="N99" s="269"/>
      <c r="O99" s="269"/>
      <c r="P99" s="269"/>
      <c r="Q99" s="269"/>
      <c r="R99" s="269"/>
      <c r="S99" s="269"/>
      <c r="T99" s="27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1" t="s">
        <v>224</v>
      </c>
      <c r="AU99" s="271" t="s">
        <v>79</v>
      </c>
      <c r="AV99" s="15" t="s">
        <v>145</v>
      </c>
      <c r="AW99" s="15" t="s">
        <v>31</v>
      </c>
      <c r="AX99" s="15" t="s">
        <v>77</v>
      </c>
      <c r="AY99" s="271" t="s">
        <v>128</v>
      </c>
    </row>
    <row r="100" s="2" customFormat="1" ht="16.5" customHeight="1">
      <c r="A100" s="40"/>
      <c r="B100" s="41"/>
      <c r="C100" s="206" t="s">
        <v>141</v>
      </c>
      <c r="D100" s="206" t="s">
        <v>131</v>
      </c>
      <c r="E100" s="207" t="s">
        <v>1332</v>
      </c>
      <c r="F100" s="208" t="s">
        <v>1333</v>
      </c>
      <c r="G100" s="209" t="s">
        <v>1334</v>
      </c>
      <c r="H100" s="210">
        <v>3</v>
      </c>
      <c r="I100" s="211"/>
      <c r="J100" s="212">
        <f>ROUND(I100*H100,2)</f>
        <v>0</v>
      </c>
      <c r="K100" s="208" t="s">
        <v>195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145</v>
      </c>
      <c r="AT100" s="217" t="s">
        <v>131</v>
      </c>
      <c r="AU100" s="217" t="s">
        <v>79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145</v>
      </c>
      <c r="BM100" s="217" t="s">
        <v>154</v>
      </c>
    </row>
    <row r="101" s="2" customFormat="1">
      <c r="A101" s="40"/>
      <c r="B101" s="41"/>
      <c r="C101" s="42"/>
      <c r="D101" s="228" t="s">
        <v>197</v>
      </c>
      <c r="E101" s="42"/>
      <c r="F101" s="229" t="s">
        <v>1336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197</v>
      </c>
      <c r="AU101" s="19" t="s">
        <v>79</v>
      </c>
    </row>
    <row r="102" s="14" customFormat="1">
      <c r="A102" s="14"/>
      <c r="B102" s="240"/>
      <c r="C102" s="241"/>
      <c r="D102" s="219" t="s">
        <v>224</v>
      </c>
      <c r="E102" s="242" t="s">
        <v>19</v>
      </c>
      <c r="F102" s="243" t="s">
        <v>2173</v>
      </c>
      <c r="G102" s="241"/>
      <c r="H102" s="244">
        <v>3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224</v>
      </c>
      <c r="AU102" s="250" t="s">
        <v>79</v>
      </c>
      <c r="AV102" s="14" t="s">
        <v>79</v>
      </c>
      <c r="AW102" s="14" t="s">
        <v>31</v>
      </c>
      <c r="AX102" s="14" t="s">
        <v>69</v>
      </c>
      <c r="AY102" s="250" t="s">
        <v>128</v>
      </c>
    </row>
    <row r="103" s="15" customFormat="1">
      <c r="A103" s="15"/>
      <c r="B103" s="261"/>
      <c r="C103" s="262"/>
      <c r="D103" s="219" t="s">
        <v>224</v>
      </c>
      <c r="E103" s="263" t="s">
        <v>19</v>
      </c>
      <c r="F103" s="264" t="s">
        <v>473</v>
      </c>
      <c r="G103" s="262"/>
      <c r="H103" s="265">
        <v>3</v>
      </c>
      <c r="I103" s="266"/>
      <c r="J103" s="262"/>
      <c r="K103" s="262"/>
      <c r="L103" s="267"/>
      <c r="M103" s="268"/>
      <c r="N103" s="269"/>
      <c r="O103" s="269"/>
      <c r="P103" s="269"/>
      <c r="Q103" s="269"/>
      <c r="R103" s="269"/>
      <c r="S103" s="269"/>
      <c r="T103" s="270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1" t="s">
        <v>224</v>
      </c>
      <c r="AU103" s="271" t="s">
        <v>79</v>
      </c>
      <c r="AV103" s="15" t="s">
        <v>145</v>
      </c>
      <c r="AW103" s="15" t="s">
        <v>31</v>
      </c>
      <c r="AX103" s="15" t="s">
        <v>77</v>
      </c>
      <c r="AY103" s="271" t="s">
        <v>128</v>
      </c>
    </row>
    <row r="104" s="2" customFormat="1" ht="16.5" customHeight="1">
      <c r="A104" s="40"/>
      <c r="B104" s="41"/>
      <c r="C104" s="206" t="s">
        <v>145</v>
      </c>
      <c r="D104" s="206" t="s">
        <v>131</v>
      </c>
      <c r="E104" s="207" t="s">
        <v>2174</v>
      </c>
      <c r="F104" s="208" t="s">
        <v>2175</v>
      </c>
      <c r="G104" s="209" t="s">
        <v>243</v>
      </c>
      <c r="H104" s="210">
        <v>20</v>
      </c>
      <c r="I104" s="211"/>
      <c r="J104" s="212">
        <f>ROUND(I104*H104,2)</f>
        <v>0</v>
      </c>
      <c r="K104" s="208" t="s">
        <v>195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145</v>
      </c>
      <c r="AT104" s="217" t="s">
        <v>131</v>
      </c>
      <c r="AU104" s="217" t="s">
        <v>79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145</v>
      </c>
      <c r="BM104" s="217" t="s">
        <v>163</v>
      </c>
    </row>
    <row r="105" s="2" customFormat="1">
      <c r="A105" s="40"/>
      <c r="B105" s="41"/>
      <c r="C105" s="42"/>
      <c r="D105" s="228" t="s">
        <v>197</v>
      </c>
      <c r="E105" s="42"/>
      <c r="F105" s="229" t="s">
        <v>2176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197</v>
      </c>
      <c r="AU105" s="19" t="s">
        <v>79</v>
      </c>
    </row>
    <row r="106" s="14" customFormat="1">
      <c r="A106" s="14"/>
      <c r="B106" s="240"/>
      <c r="C106" s="241"/>
      <c r="D106" s="219" t="s">
        <v>224</v>
      </c>
      <c r="E106" s="242" t="s">
        <v>19</v>
      </c>
      <c r="F106" s="243" t="s">
        <v>2177</v>
      </c>
      <c r="G106" s="241"/>
      <c r="H106" s="244">
        <v>20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224</v>
      </c>
      <c r="AU106" s="250" t="s">
        <v>79</v>
      </c>
      <c r="AV106" s="14" t="s">
        <v>79</v>
      </c>
      <c r="AW106" s="14" t="s">
        <v>31</v>
      </c>
      <c r="AX106" s="14" t="s">
        <v>69</v>
      </c>
      <c r="AY106" s="250" t="s">
        <v>128</v>
      </c>
    </row>
    <row r="107" s="15" customFormat="1">
      <c r="A107" s="15"/>
      <c r="B107" s="261"/>
      <c r="C107" s="262"/>
      <c r="D107" s="219" t="s">
        <v>224</v>
      </c>
      <c r="E107" s="263" t="s">
        <v>19</v>
      </c>
      <c r="F107" s="264" t="s">
        <v>473</v>
      </c>
      <c r="G107" s="262"/>
      <c r="H107" s="265">
        <v>20</v>
      </c>
      <c r="I107" s="266"/>
      <c r="J107" s="262"/>
      <c r="K107" s="262"/>
      <c r="L107" s="267"/>
      <c r="M107" s="268"/>
      <c r="N107" s="269"/>
      <c r="O107" s="269"/>
      <c r="P107" s="269"/>
      <c r="Q107" s="269"/>
      <c r="R107" s="269"/>
      <c r="S107" s="269"/>
      <c r="T107" s="27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1" t="s">
        <v>224</v>
      </c>
      <c r="AU107" s="271" t="s">
        <v>79</v>
      </c>
      <c r="AV107" s="15" t="s">
        <v>145</v>
      </c>
      <c r="AW107" s="15" t="s">
        <v>31</v>
      </c>
      <c r="AX107" s="15" t="s">
        <v>77</v>
      </c>
      <c r="AY107" s="271" t="s">
        <v>128</v>
      </c>
    </row>
    <row r="108" s="2" customFormat="1" ht="16.5" customHeight="1">
      <c r="A108" s="40"/>
      <c r="B108" s="41"/>
      <c r="C108" s="206" t="s">
        <v>127</v>
      </c>
      <c r="D108" s="206" t="s">
        <v>131</v>
      </c>
      <c r="E108" s="207" t="s">
        <v>2178</v>
      </c>
      <c r="F108" s="208" t="s">
        <v>2179</v>
      </c>
      <c r="G108" s="209" t="s">
        <v>243</v>
      </c>
      <c r="H108" s="210">
        <v>84</v>
      </c>
      <c r="I108" s="211"/>
      <c r="J108" s="212">
        <f>ROUND(I108*H108,2)</f>
        <v>0</v>
      </c>
      <c r="K108" s="208" t="s">
        <v>195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145</v>
      </c>
      <c r="AT108" s="217" t="s">
        <v>131</v>
      </c>
      <c r="AU108" s="217" t="s">
        <v>79</v>
      </c>
      <c r="AY108" s="19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145</v>
      </c>
      <c r="BM108" s="217" t="s">
        <v>176</v>
      </c>
    </row>
    <row r="109" s="2" customFormat="1">
      <c r="A109" s="40"/>
      <c r="B109" s="41"/>
      <c r="C109" s="42"/>
      <c r="D109" s="228" t="s">
        <v>197</v>
      </c>
      <c r="E109" s="42"/>
      <c r="F109" s="229" t="s">
        <v>2180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197</v>
      </c>
      <c r="AU109" s="19" t="s">
        <v>79</v>
      </c>
    </row>
    <row r="110" s="14" customFormat="1">
      <c r="A110" s="14"/>
      <c r="B110" s="240"/>
      <c r="C110" s="241"/>
      <c r="D110" s="219" t="s">
        <v>224</v>
      </c>
      <c r="E110" s="242" t="s">
        <v>19</v>
      </c>
      <c r="F110" s="243" t="s">
        <v>2181</v>
      </c>
      <c r="G110" s="241"/>
      <c r="H110" s="244">
        <v>84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224</v>
      </c>
      <c r="AU110" s="250" t="s">
        <v>79</v>
      </c>
      <c r="AV110" s="14" t="s">
        <v>79</v>
      </c>
      <c r="AW110" s="14" t="s">
        <v>31</v>
      </c>
      <c r="AX110" s="14" t="s">
        <v>69</v>
      </c>
      <c r="AY110" s="250" t="s">
        <v>128</v>
      </c>
    </row>
    <row r="111" s="15" customFormat="1">
      <c r="A111" s="15"/>
      <c r="B111" s="261"/>
      <c r="C111" s="262"/>
      <c r="D111" s="219" t="s">
        <v>224</v>
      </c>
      <c r="E111" s="263" t="s">
        <v>19</v>
      </c>
      <c r="F111" s="264" t="s">
        <v>473</v>
      </c>
      <c r="G111" s="262"/>
      <c r="H111" s="265">
        <v>84</v>
      </c>
      <c r="I111" s="266"/>
      <c r="J111" s="262"/>
      <c r="K111" s="262"/>
      <c r="L111" s="267"/>
      <c r="M111" s="268"/>
      <c r="N111" s="269"/>
      <c r="O111" s="269"/>
      <c r="P111" s="269"/>
      <c r="Q111" s="269"/>
      <c r="R111" s="269"/>
      <c r="S111" s="269"/>
      <c r="T111" s="27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1" t="s">
        <v>224</v>
      </c>
      <c r="AU111" s="271" t="s">
        <v>79</v>
      </c>
      <c r="AV111" s="15" t="s">
        <v>145</v>
      </c>
      <c r="AW111" s="15" t="s">
        <v>31</v>
      </c>
      <c r="AX111" s="15" t="s">
        <v>77</v>
      </c>
      <c r="AY111" s="271" t="s">
        <v>128</v>
      </c>
    </row>
    <row r="112" s="2" customFormat="1" ht="16.5" customHeight="1">
      <c r="A112" s="40"/>
      <c r="B112" s="41"/>
      <c r="C112" s="206" t="s">
        <v>154</v>
      </c>
      <c r="D112" s="206" t="s">
        <v>131</v>
      </c>
      <c r="E112" s="207" t="s">
        <v>2182</v>
      </c>
      <c r="F112" s="208" t="s">
        <v>2183</v>
      </c>
      <c r="G112" s="209" t="s">
        <v>243</v>
      </c>
      <c r="H112" s="210">
        <v>84</v>
      </c>
      <c r="I112" s="211"/>
      <c r="J112" s="212">
        <f>ROUND(I112*H112,2)</f>
        <v>0</v>
      </c>
      <c r="K112" s="208" t="s">
        <v>195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145</v>
      </c>
      <c r="AT112" s="217" t="s">
        <v>131</v>
      </c>
      <c r="AU112" s="217" t="s">
        <v>79</v>
      </c>
      <c r="AY112" s="19" t="s">
        <v>128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145</v>
      </c>
      <c r="BM112" s="217" t="s">
        <v>8</v>
      </c>
    </row>
    <row r="113" s="2" customFormat="1">
      <c r="A113" s="40"/>
      <c r="B113" s="41"/>
      <c r="C113" s="42"/>
      <c r="D113" s="228" t="s">
        <v>197</v>
      </c>
      <c r="E113" s="42"/>
      <c r="F113" s="229" t="s">
        <v>2184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197</v>
      </c>
      <c r="AU113" s="19" t="s">
        <v>79</v>
      </c>
    </row>
    <row r="114" s="2" customFormat="1" ht="16.5" customHeight="1">
      <c r="A114" s="40"/>
      <c r="B114" s="41"/>
      <c r="C114" s="206" t="s">
        <v>159</v>
      </c>
      <c r="D114" s="206" t="s">
        <v>131</v>
      </c>
      <c r="E114" s="207" t="s">
        <v>2185</v>
      </c>
      <c r="F114" s="208" t="s">
        <v>2186</v>
      </c>
      <c r="G114" s="209" t="s">
        <v>209</v>
      </c>
      <c r="H114" s="210">
        <v>4.2000000000000002</v>
      </c>
      <c r="I114" s="211"/>
      <c r="J114" s="212">
        <f>ROUND(I114*H114,2)</f>
        <v>0</v>
      </c>
      <c r="K114" s="208" t="s">
        <v>195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145</v>
      </c>
      <c r="AT114" s="217" t="s">
        <v>131</v>
      </c>
      <c r="AU114" s="217" t="s">
        <v>79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145</v>
      </c>
      <c r="BM114" s="217" t="s">
        <v>262</v>
      </c>
    </row>
    <row r="115" s="2" customFormat="1">
      <c r="A115" s="40"/>
      <c r="B115" s="41"/>
      <c r="C115" s="42"/>
      <c r="D115" s="228" t="s">
        <v>197</v>
      </c>
      <c r="E115" s="42"/>
      <c r="F115" s="229" t="s">
        <v>2187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197</v>
      </c>
      <c r="AU115" s="19" t="s">
        <v>79</v>
      </c>
    </row>
    <row r="116" s="14" customFormat="1">
      <c r="A116" s="14"/>
      <c r="B116" s="240"/>
      <c r="C116" s="241"/>
      <c r="D116" s="219" t="s">
        <v>224</v>
      </c>
      <c r="E116" s="242" t="s">
        <v>19</v>
      </c>
      <c r="F116" s="243" t="s">
        <v>2188</v>
      </c>
      <c r="G116" s="241"/>
      <c r="H116" s="244">
        <v>4.2000000000000002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224</v>
      </c>
      <c r="AU116" s="250" t="s">
        <v>79</v>
      </c>
      <c r="AV116" s="14" t="s">
        <v>79</v>
      </c>
      <c r="AW116" s="14" t="s">
        <v>31</v>
      </c>
      <c r="AX116" s="14" t="s">
        <v>69</v>
      </c>
      <c r="AY116" s="250" t="s">
        <v>128</v>
      </c>
    </row>
    <row r="117" s="15" customFormat="1">
      <c r="A117" s="15"/>
      <c r="B117" s="261"/>
      <c r="C117" s="262"/>
      <c r="D117" s="219" t="s">
        <v>224</v>
      </c>
      <c r="E117" s="263" t="s">
        <v>19</v>
      </c>
      <c r="F117" s="264" t="s">
        <v>473</v>
      </c>
      <c r="G117" s="262"/>
      <c r="H117" s="265">
        <v>4.2000000000000002</v>
      </c>
      <c r="I117" s="266"/>
      <c r="J117" s="262"/>
      <c r="K117" s="262"/>
      <c r="L117" s="267"/>
      <c r="M117" s="268"/>
      <c r="N117" s="269"/>
      <c r="O117" s="269"/>
      <c r="P117" s="269"/>
      <c r="Q117" s="269"/>
      <c r="R117" s="269"/>
      <c r="S117" s="269"/>
      <c r="T117" s="27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1" t="s">
        <v>224</v>
      </c>
      <c r="AU117" s="271" t="s">
        <v>79</v>
      </c>
      <c r="AV117" s="15" t="s">
        <v>145</v>
      </c>
      <c r="AW117" s="15" t="s">
        <v>31</v>
      </c>
      <c r="AX117" s="15" t="s">
        <v>77</v>
      </c>
      <c r="AY117" s="271" t="s">
        <v>128</v>
      </c>
    </row>
    <row r="118" s="2" customFormat="1" ht="21.75" customHeight="1">
      <c r="A118" s="40"/>
      <c r="B118" s="41"/>
      <c r="C118" s="206" t="s">
        <v>163</v>
      </c>
      <c r="D118" s="206" t="s">
        <v>131</v>
      </c>
      <c r="E118" s="207" t="s">
        <v>2189</v>
      </c>
      <c r="F118" s="208" t="s">
        <v>2190</v>
      </c>
      <c r="G118" s="209" t="s">
        <v>253</v>
      </c>
      <c r="H118" s="210">
        <v>47.560000000000002</v>
      </c>
      <c r="I118" s="211"/>
      <c r="J118" s="212">
        <f>ROUND(I118*H118,2)</f>
        <v>0</v>
      </c>
      <c r="K118" s="208" t="s">
        <v>195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145</v>
      </c>
      <c r="AT118" s="217" t="s">
        <v>131</v>
      </c>
      <c r="AU118" s="217" t="s">
        <v>79</v>
      </c>
      <c r="AY118" s="19" t="s">
        <v>128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145</v>
      </c>
      <c r="BM118" s="217" t="s">
        <v>226</v>
      </c>
    </row>
    <row r="119" s="2" customFormat="1">
      <c r="A119" s="40"/>
      <c r="B119" s="41"/>
      <c r="C119" s="42"/>
      <c r="D119" s="228" t="s">
        <v>197</v>
      </c>
      <c r="E119" s="42"/>
      <c r="F119" s="229" t="s">
        <v>2191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197</v>
      </c>
      <c r="AU119" s="19" t="s">
        <v>79</v>
      </c>
    </row>
    <row r="120" s="13" customFormat="1">
      <c r="A120" s="13"/>
      <c r="B120" s="230"/>
      <c r="C120" s="231"/>
      <c r="D120" s="219" t="s">
        <v>224</v>
      </c>
      <c r="E120" s="232" t="s">
        <v>19</v>
      </c>
      <c r="F120" s="233" t="s">
        <v>2192</v>
      </c>
      <c r="G120" s="231"/>
      <c r="H120" s="232" t="s">
        <v>19</v>
      </c>
      <c r="I120" s="234"/>
      <c r="J120" s="231"/>
      <c r="K120" s="231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224</v>
      </c>
      <c r="AU120" s="239" t="s">
        <v>79</v>
      </c>
      <c r="AV120" s="13" t="s">
        <v>77</v>
      </c>
      <c r="AW120" s="13" t="s">
        <v>31</v>
      </c>
      <c r="AX120" s="13" t="s">
        <v>69</v>
      </c>
      <c r="AY120" s="239" t="s">
        <v>128</v>
      </c>
    </row>
    <row r="121" s="14" customFormat="1">
      <c r="A121" s="14"/>
      <c r="B121" s="240"/>
      <c r="C121" s="241"/>
      <c r="D121" s="219" t="s">
        <v>224</v>
      </c>
      <c r="E121" s="242" t="s">
        <v>19</v>
      </c>
      <c r="F121" s="243" t="s">
        <v>2193</v>
      </c>
      <c r="G121" s="241"/>
      <c r="H121" s="244">
        <v>47.560000000000002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224</v>
      </c>
      <c r="AU121" s="250" t="s">
        <v>79</v>
      </c>
      <c r="AV121" s="14" t="s">
        <v>79</v>
      </c>
      <c r="AW121" s="14" t="s">
        <v>31</v>
      </c>
      <c r="AX121" s="14" t="s">
        <v>69</v>
      </c>
      <c r="AY121" s="250" t="s">
        <v>128</v>
      </c>
    </row>
    <row r="122" s="15" customFormat="1">
      <c r="A122" s="15"/>
      <c r="B122" s="261"/>
      <c r="C122" s="262"/>
      <c r="D122" s="219" t="s">
        <v>224</v>
      </c>
      <c r="E122" s="263" t="s">
        <v>19</v>
      </c>
      <c r="F122" s="264" t="s">
        <v>473</v>
      </c>
      <c r="G122" s="262"/>
      <c r="H122" s="265">
        <v>47.560000000000002</v>
      </c>
      <c r="I122" s="266"/>
      <c r="J122" s="262"/>
      <c r="K122" s="262"/>
      <c r="L122" s="267"/>
      <c r="M122" s="268"/>
      <c r="N122" s="269"/>
      <c r="O122" s="269"/>
      <c r="P122" s="269"/>
      <c r="Q122" s="269"/>
      <c r="R122" s="269"/>
      <c r="S122" s="269"/>
      <c r="T122" s="27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1" t="s">
        <v>224</v>
      </c>
      <c r="AU122" s="271" t="s">
        <v>79</v>
      </c>
      <c r="AV122" s="15" t="s">
        <v>145</v>
      </c>
      <c r="AW122" s="15" t="s">
        <v>31</v>
      </c>
      <c r="AX122" s="15" t="s">
        <v>77</v>
      </c>
      <c r="AY122" s="271" t="s">
        <v>128</v>
      </c>
    </row>
    <row r="123" s="2" customFormat="1" ht="16.5" customHeight="1">
      <c r="A123" s="40"/>
      <c r="B123" s="41"/>
      <c r="C123" s="206" t="s">
        <v>172</v>
      </c>
      <c r="D123" s="206" t="s">
        <v>131</v>
      </c>
      <c r="E123" s="207" t="s">
        <v>1648</v>
      </c>
      <c r="F123" s="208" t="s">
        <v>1649</v>
      </c>
      <c r="G123" s="209" t="s">
        <v>209</v>
      </c>
      <c r="H123" s="210">
        <v>118.90000000000001</v>
      </c>
      <c r="I123" s="211"/>
      <c r="J123" s="212">
        <f>ROUND(I123*H123,2)</f>
        <v>0</v>
      </c>
      <c r="K123" s="208" t="s">
        <v>195</v>
      </c>
      <c r="L123" s="46"/>
      <c r="M123" s="213" t="s">
        <v>19</v>
      </c>
      <c r="N123" s="214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145</v>
      </c>
      <c r="AT123" s="217" t="s">
        <v>131</v>
      </c>
      <c r="AU123" s="217" t="s">
        <v>79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145</v>
      </c>
      <c r="BM123" s="217" t="s">
        <v>282</v>
      </c>
    </row>
    <row r="124" s="2" customFormat="1">
      <c r="A124" s="40"/>
      <c r="B124" s="41"/>
      <c r="C124" s="42"/>
      <c r="D124" s="228" t="s">
        <v>197</v>
      </c>
      <c r="E124" s="42"/>
      <c r="F124" s="229" t="s">
        <v>1651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197</v>
      </c>
      <c r="AU124" s="19" t="s">
        <v>79</v>
      </c>
    </row>
    <row r="125" s="14" customFormat="1">
      <c r="A125" s="14"/>
      <c r="B125" s="240"/>
      <c r="C125" s="241"/>
      <c r="D125" s="219" t="s">
        <v>224</v>
      </c>
      <c r="E125" s="242" t="s">
        <v>19</v>
      </c>
      <c r="F125" s="243" t="s">
        <v>2194</v>
      </c>
      <c r="G125" s="241"/>
      <c r="H125" s="244">
        <v>118.90000000000001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224</v>
      </c>
      <c r="AU125" s="250" t="s">
        <v>79</v>
      </c>
      <c r="AV125" s="14" t="s">
        <v>79</v>
      </c>
      <c r="AW125" s="14" t="s">
        <v>31</v>
      </c>
      <c r="AX125" s="14" t="s">
        <v>69</v>
      </c>
      <c r="AY125" s="250" t="s">
        <v>128</v>
      </c>
    </row>
    <row r="126" s="15" customFormat="1">
      <c r="A126" s="15"/>
      <c r="B126" s="261"/>
      <c r="C126" s="262"/>
      <c r="D126" s="219" t="s">
        <v>224</v>
      </c>
      <c r="E126" s="263" t="s">
        <v>19</v>
      </c>
      <c r="F126" s="264" t="s">
        <v>473</v>
      </c>
      <c r="G126" s="262"/>
      <c r="H126" s="265">
        <v>118.90000000000001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1" t="s">
        <v>224</v>
      </c>
      <c r="AU126" s="271" t="s">
        <v>79</v>
      </c>
      <c r="AV126" s="15" t="s">
        <v>145</v>
      </c>
      <c r="AW126" s="15" t="s">
        <v>31</v>
      </c>
      <c r="AX126" s="15" t="s">
        <v>77</v>
      </c>
      <c r="AY126" s="271" t="s">
        <v>128</v>
      </c>
    </row>
    <row r="127" s="2" customFormat="1" ht="16.5" customHeight="1">
      <c r="A127" s="40"/>
      <c r="B127" s="41"/>
      <c r="C127" s="206" t="s">
        <v>176</v>
      </c>
      <c r="D127" s="206" t="s">
        <v>131</v>
      </c>
      <c r="E127" s="207" t="s">
        <v>1658</v>
      </c>
      <c r="F127" s="208" t="s">
        <v>1659</v>
      </c>
      <c r="G127" s="209" t="s">
        <v>209</v>
      </c>
      <c r="H127" s="210">
        <v>118.90000000000001</v>
      </c>
      <c r="I127" s="211"/>
      <c r="J127" s="212">
        <f>ROUND(I127*H127,2)</f>
        <v>0</v>
      </c>
      <c r="K127" s="208" t="s">
        <v>195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145</v>
      </c>
      <c r="AT127" s="217" t="s">
        <v>131</v>
      </c>
      <c r="AU127" s="217" t="s">
        <v>79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145</v>
      </c>
      <c r="BM127" s="217" t="s">
        <v>293</v>
      </c>
    </row>
    <row r="128" s="2" customFormat="1">
      <c r="A128" s="40"/>
      <c r="B128" s="41"/>
      <c r="C128" s="42"/>
      <c r="D128" s="228" t="s">
        <v>197</v>
      </c>
      <c r="E128" s="42"/>
      <c r="F128" s="229" t="s">
        <v>1661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197</v>
      </c>
      <c r="AU128" s="19" t="s">
        <v>79</v>
      </c>
    </row>
    <row r="129" s="2" customFormat="1" ht="21.75" customHeight="1">
      <c r="A129" s="40"/>
      <c r="B129" s="41"/>
      <c r="C129" s="206" t="s">
        <v>246</v>
      </c>
      <c r="D129" s="206" t="s">
        <v>131</v>
      </c>
      <c r="E129" s="207" t="s">
        <v>294</v>
      </c>
      <c r="F129" s="208" t="s">
        <v>2195</v>
      </c>
      <c r="G129" s="209" t="s">
        <v>253</v>
      </c>
      <c r="H129" s="210">
        <v>14.76</v>
      </c>
      <c r="I129" s="211"/>
      <c r="J129" s="212">
        <f>ROUND(I129*H129,2)</f>
        <v>0</v>
      </c>
      <c r="K129" s="208" t="s">
        <v>195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145</v>
      </c>
      <c r="AT129" s="217" t="s">
        <v>131</v>
      </c>
      <c r="AU129" s="217" t="s">
        <v>79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145</v>
      </c>
      <c r="BM129" s="217" t="s">
        <v>304</v>
      </c>
    </row>
    <row r="130" s="2" customFormat="1">
      <c r="A130" s="40"/>
      <c r="B130" s="41"/>
      <c r="C130" s="42"/>
      <c r="D130" s="228" t="s">
        <v>197</v>
      </c>
      <c r="E130" s="42"/>
      <c r="F130" s="229" t="s">
        <v>297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197</v>
      </c>
      <c r="AU130" s="19" t="s">
        <v>79</v>
      </c>
    </row>
    <row r="131" s="14" customFormat="1">
      <c r="A131" s="14"/>
      <c r="B131" s="240"/>
      <c r="C131" s="241"/>
      <c r="D131" s="219" t="s">
        <v>224</v>
      </c>
      <c r="E131" s="242" t="s">
        <v>19</v>
      </c>
      <c r="F131" s="243" t="s">
        <v>2196</v>
      </c>
      <c r="G131" s="241"/>
      <c r="H131" s="244">
        <v>47.560000000000002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224</v>
      </c>
      <c r="AU131" s="250" t="s">
        <v>79</v>
      </c>
      <c r="AV131" s="14" t="s">
        <v>79</v>
      </c>
      <c r="AW131" s="14" t="s">
        <v>31</v>
      </c>
      <c r="AX131" s="14" t="s">
        <v>69</v>
      </c>
      <c r="AY131" s="250" t="s">
        <v>128</v>
      </c>
    </row>
    <row r="132" s="14" customFormat="1">
      <c r="A132" s="14"/>
      <c r="B132" s="240"/>
      <c r="C132" s="241"/>
      <c r="D132" s="219" t="s">
        <v>224</v>
      </c>
      <c r="E132" s="242" t="s">
        <v>19</v>
      </c>
      <c r="F132" s="243" t="s">
        <v>2197</v>
      </c>
      <c r="G132" s="241"/>
      <c r="H132" s="244">
        <v>-32.799999999999997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224</v>
      </c>
      <c r="AU132" s="250" t="s">
        <v>79</v>
      </c>
      <c r="AV132" s="14" t="s">
        <v>79</v>
      </c>
      <c r="AW132" s="14" t="s">
        <v>31</v>
      </c>
      <c r="AX132" s="14" t="s">
        <v>69</v>
      </c>
      <c r="AY132" s="250" t="s">
        <v>128</v>
      </c>
    </row>
    <row r="133" s="15" customFormat="1">
      <c r="A133" s="15"/>
      <c r="B133" s="261"/>
      <c r="C133" s="262"/>
      <c r="D133" s="219" t="s">
        <v>224</v>
      </c>
      <c r="E133" s="263" t="s">
        <v>19</v>
      </c>
      <c r="F133" s="264" t="s">
        <v>473</v>
      </c>
      <c r="G133" s="262"/>
      <c r="H133" s="265">
        <v>14.760000000000005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224</v>
      </c>
      <c r="AU133" s="271" t="s">
        <v>79</v>
      </c>
      <c r="AV133" s="15" t="s">
        <v>145</v>
      </c>
      <c r="AW133" s="15" t="s">
        <v>31</v>
      </c>
      <c r="AX133" s="15" t="s">
        <v>77</v>
      </c>
      <c r="AY133" s="271" t="s">
        <v>128</v>
      </c>
    </row>
    <row r="134" s="2" customFormat="1" ht="24.15" customHeight="1">
      <c r="A134" s="40"/>
      <c r="B134" s="41"/>
      <c r="C134" s="206" t="s">
        <v>8</v>
      </c>
      <c r="D134" s="206" t="s">
        <v>131</v>
      </c>
      <c r="E134" s="207" t="s">
        <v>299</v>
      </c>
      <c r="F134" s="208" t="s">
        <v>2198</v>
      </c>
      <c r="G134" s="209" t="s">
        <v>253</v>
      </c>
      <c r="H134" s="210">
        <v>147.59999999999999</v>
      </c>
      <c r="I134" s="211"/>
      <c r="J134" s="212">
        <f>ROUND(I134*H134,2)</f>
        <v>0</v>
      </c>
      <c r="K134" s="208" t="s">
        <v>195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145</v>
      </c>
      <c r="AT134" s="217" t="s">
        <v>131</v>
      </c>
      <c r="AU134" s="217" t="s">
        <v>79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145</v>
      </c>
      <c r="BM134" s="217" t="s">
        <v>316</v>
      </c>
    </row>
    <row r="135" s="2" customFormat="1">
      <c r="A135" s="40"/>
      <c r="B135" s="41"/>
      <c r="C135" s="42"/>
      <c r="D135" s="228" t="s">
        <v>197</v>
      </c>
      <c r="E135" s="42"/>
      <c r="F135" s="229" t="s">
        <v>302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197</v>
      </c>
      <c r="AU135" s="19" t="s">
        <v>79</v>
      </c>
    </row>
    <row r="136" s="14" customFormat="1">
      <c r="A136" s="14"/>
      <c r="B136" s="240"/>
      <c r="C136" s="241"/>
      <c r="D136" s="219" t="s">
        <v>224</v>
      </c>
      <c r="E136" s="242" t="s">
        <v>19</v>
      </c>
      <c r="F136" s="243" t="s">
        <v>2199</v>
      </c>
      <c r="G136" s="241"/>
      <c r="H136" s="244">
        <v>147.59999999999999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224</v>
      </c>
      <c r="AU136" s="250" t="s">
        <v>79</v>
      </c>
      <c r="AV136" s="14" t="s">
        <v>79</v>
      </c>
      <c r="AW136" s="14" t="s">
        <v>31</v>
      </c>
      <c r="AX136" s="14" t="s">
        <v>69</v>
      </c>
      <c r="AY136" s="250" t="s">
        <v>128</v>
      </c>
    </row>
    <row r="137" s="15" customFormat="1">
      <c r="A137" s="15"/>
      <c r="B137" s="261"/>
      <c r="C137" s="262"/>
      <c r="D137" s="219" t="s">
        <v>224</v>
      </c>
      <c r="E137" s="263" t="s">
        <v>19</v>
      </c>
      <c r="F137" s="264" t="s">
        <v>473</v>
      </c>
      <c r="G137" s="262"/>
      <c r="H137" s="265">
        <v>147.59999999999999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224</v>
      </c>
      <c r="AU137" s="271" t="s">
        <v>79</v>
      </c>
      <c r="AV137" s="15" t="s">
        <v>145</v>
      </c>
      <c r="AW137" s="15" t="s">
        <v>31</v>
      </c>
      <c r="AX137" s="15" t="s">
        <v>77</v>
      </c>
      <c r="AY137" s="271" t="s">
        <v>128</v>
      </c>
    </row>
    <row r="138" s="2" customFormat="1" ht="16.5" customHeight="1">
      <c r="A138" s="40"/>
      <c r="B138" s="41"/>
      <c r="C138" s="206" t="s">
        <v>257</v>
      </c>
      <c r="D138" s="206" t="s">
        <v>131</v>
      </c>
      <c r="E138" s="207" t="s">
        <v>2200</v>
      </c>
      <c r="F138" s="208" t="s">
        <v>2201</v>
      </c>
      <c r="G138" s="209" t="s">
        <v>313</v>
      </c>
      <c r="H138" s="210">
        <v>25.091999999999999</v>
      </c>
      <c r="I138" s="211"/>
      <c r="J138" s="212">
        <f>ROUND(I138*H138,2)</f>
        <v>0</v>
      </c>
      <c r="K138" s="208" t="s">
        <v>195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145</v>
      </c>
      <c r="AT138" s="217" t="s">
        <v>131</v>
      </c>
      <c r="AU138" s="217" t="s">
        <v>79</v>
      </c>
      <c r="AY138" s="19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145</v>
      </c>
      <c r="BM138" s="217" t="s">
        <v>327</v>
      </c>
    </row>
    <row r="139" s="2" customFormat="1">
      <c r="A139" s="40"/>
      <c r="B139" s="41"/>
      <c r="C139" s="42"/>
      <c r="D139" s="228" t="s">
        <v>197</v>
      </c>
      <c r="E139" s="42"/>
      <c r="F139" s="229" t="s">
        <v>2202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197</v>
      </c>
      <c r="AU139" s="19" t="s">
        <v>79</v>
      </c>
    </row>
    <row r="140" s="14" customFormat="1">
      <c r="A140" s="14"/>
      <c r="B140" s="240"/>
      <c r="C140" s="241"/>
      <c r="D140" s="219" t="s">
        <v>224</v>
      </c>
      <c r="E140" s="242" t="s">
        <v>19</v>
      </c>
      <c r="F140" s="243" t="s">
        <v>2203</v>
      </c>
      <c r="G140" s="241"/>
      <c r="H140" s="244">
        <v>25.091999999999999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224</v>
      </c>
      <c r="AU140" s="250" t="s">
        <v>79</v>
      </c>
      <c r="AV140" s="14" t="s">
        <v>79</v>
      </c>
      <c r="AW140" s="14" t="s">
        <v>31</v>
      </c>
      <c r="AX140" s="14" t="s">
        <v>69</v>
      </c>
      <c r="AY140" s="250" t="s">
        <v>128</v>
      </c>
    </row>
    <row r="141" s="15" customFormat="1">
      <c r="A141" s="15"/>
      <c r="B141" s="261"/>
      <c r="C141" s="262"/>
      <c r="D141" s="219" t="s">
        <v>224</v>
      </c>
      <c r="E141" s="263" t="s">
        <v>19</v>
      </c>
      <c r="F141" s="264" t="s">
        <v>473</v>
      </c>
      <c r="G141" s="262"/>
      <c r="H141" s="265">
        <v>25.091999999999999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224</v>
      </c>
      <c r="AU141" s="271" t="s">
        <v>79</v>
      </c>
      <c r="AV141" s="15" t="s">
        <v>145</v>
      </c>
      <c r="AW141" s="15" t="s">
        <v>31</v>
      </c>
      <c r="AX141" s="15" t="s">
        <v>77</v>
      </c>
      <c r="AY141" s="271" t="s">
        <v>128</v>
      </c>
    </row>
    <row r="142" s="2" customFormat="1" ht="16.5" customHeight="1">
      <c r="A142" s="40"/>
      <c r="B142" s="41"/>
      <c r="C142" s="206" t="s">
        <v>262</v>
      </c>
      <c r="D142" s="206" t="s">
        <v>131</v>
      </c>
      <c r="E142" s="207" t="s">
        <v>2204</v>
      </c>
      <c r="F142" s="208" t="s">
        <v>1390</v>
      </c>
      <c r="G142" s="209" t="s">
        <v>253</v>
      </c>
      <c r="H142" s="210">
        <v>32.799999999999997</v>
      </c>
      <c r="I142" s="211"/>
      <c r="J142" s="212">
        <f>ROUND(I142*H142,2)</f>
        <v>0</v>
      </c>
      <c r="K142" s="208" t="s">
        <v>195</v>
      </c>
      <c r="L142" s="46"/>
      <c r="M142" s="213" t="s">
        <v>19</v>
      </c>
      <c r="N142" s="214" t="s">
        <v>40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145</v>
      </c>
      <c r="AT142" s="217" t="s">
        <v>131</v>
      </c>
      <c r="AU142" s="217" t="s">
        <v>79</v>
      </c>
      <c r="AY142" s="19" t="s">
        <v>128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77</v>
      </c>
      <c r="BK142" s="218">
        <f>ROUND(I142*H142,2)</f>
        <v>0</v>
      </c>
      <c r="BL142" s="19" t="s">
        <v>145</v>
      </c>
      <c r="BM142" s="217" t="s">
        <v>337</v>
      </c>
    </row>
    <row r="143" s="2" customFormat="1">
      <c r="A143" s="40"/>
      <c r="B143" s="41"/>
      <c r="C143" s="42"/>
      <c r="D143" s="228" t="s">
        <v>197</v>
      </c>
      <c r="E143" s="42"/>
      <c r="F143" s="229" t="s">
        <v>2205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197</v>
      </c>
      <c r="AU143" s="19" t="s">
        <v>79</v>
      </c>
    </row>
    <row r="144" s="2" customFormat="1" ht="16.5" customHeight="1">
      <c r="A144" s="40"/>
      <c r="B144" s="41"/>
      <c r="C144" s="206" t="s">
        <v>267</v>
      </c>
      <c r="D144" s="206" t="s">
        <v>131</v>
      </c>
      <c r="E144" s="207" t="s">
        <v>317</v>
      </c>
      <c r="F144" s="208" t="s">
        <v>1401</v>
      </c>
      <c r="G144" s="209" t="s">
        <v>253</v>
      </c>
      <c r="H144" s="210">
        <v>11.48</v>
      </c>
      <c r="I144" s="211"/>
      <c r="J144" s="212">
        <f>ROUND(I144*H144,2)</f>
        <v>0</v>
      </c>
      <c r="K144" s="208" t="s">
        <v>195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145</v>
      </c>
      <c r="AT144" s="217" t="s">
        <v>131</v>
      </c>
      <c r="AU144" s="217" t="s">
        <v>79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145</v>
      </c>
      <c r="BM144" s="217" t="s">
        <v>349</v>
      </c>
    </row>
    <row r="145" s="2" customFormat="1">
      <c r="A145" s="40"/>
      <c r="B145" s="41"/>
      <c r="C145" s="42"/>
      <c r="D145" s="228" t="s">
        <v>197</v>
      </c>
      <c r="E145" s="42"/>
      <c r="F145" s="229" t="s">
        <v>320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197</v>
      </c>
      <c r="AU145" s="19" t="s">
        <v>79</v>
      </c>
    </row>
    <row r="146" s="14" customFormat="1">
      <c r="A146" s="14"/>
      <c r="B146" s="240"/>
      <c r="C146" s="241"/>
      <c r="D146" s="219" t="s">
        <v>224</v>
      </c>
      <c r="E146" s="242" t="s">
        <v>19</v>
      </c>
      <c r="F146" s="243" t="s">
        <v>2206</v>
      </c>
      <c r="G146" s="241"/>
      <c r="H146" s="244">
        <v>11.48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224</v>
      </c>
      <c r="AU146" s="250" t="s">
        <v>79</v>
      </c>
      <c r="AV146" s="14" t="s">
        <v>79</v>
      </c>
      <c r="AW146" s="14" t="s">
        <v>31</v>
      </c>
      <c r="AX146" s="14" t="s">
        <v>69</v>
      </c>
      <c r="AY146" s="250" t="s">
        <v>128</v>
      </c>
    </row>
    <row r="147" s="15" customFormat="1">
      <c r="A147" s="15"/>
      <c r="B147" s="261"/>
      <c r="C147" s="262"/>
      <c r="D147" s="219" t="s">
        <v>224</v>
      </c>
      <c r="E147" s="263" t="s">
        <v>19</v>
      </c>
      <c r="F147" s="264" t="s">
        <v>473</v>
      </c>
      <c r="G147" s="262"/>
      <c r="H147" s="265">
        <v>11.48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224</v>
      </c>
      <c r="AU147" s="271" t="s">
        <v>79</v>
      </c>
      <c r="AV147" s="15" t="s">
        <v>145</v>
      </c>
      <c r="AW147" s="15" t="s">
        <v>31</v>
      </c>
      <c r="AX147" s="15" t="s">
        <v>77</v>
      </c>
      <c r="AY147" s="271" t="s">
        <v>128</v>
      </c>
    </row>
    <row r="148" s="2" customFormat="1" ht="16.5" customHeight="1">
      <c r="A148" s="40"/>
      <c r="B148" s="41"/>
      <c r="C148" s="251" t="s">
        <v>226</v>
      </c>
      <c r="D148" s="251" t="s">
        <v>310</v>
      </c>
      <c r="E148" s="252" t="s">
        <v>2207</v>
      </c>
      <c r="F148" s="253" t="s">
        <v>2208</v>
      </c>
      <c r="G148" s="254" t="s">
        <v>313</v>
      </c>
      <c r="H148" s="255">
        <v>19.515999999999998</v>
      </c>
      <c r="I148" s="256"/>
      <c r="J148" s="257">
        <f>ROUND(I148*H148,2)</f>
        <v>0</v>
      </c>
      <c r="K148" s="253" t="s">
        <v>195</v>
      </c>
      <c r="L148" s="258"/>
      <c r="M148" s="259" t="s">
        <v>19</v>
      </c>
      <c r="N148" s="260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163</v>
      </c>
      <c r="AT148" s="217" t="s">
        <v>310</v>
      </c>
      <c r="AU148" s="217" t="s">
        <v>79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145</v>
      </c>
      <c r="BM148" s="217" t="s">
        <v>360</v>
      </c>
    </row>
    <row r="149" s="14" customFormat="1">
      <c r="A149" s="14"/>
      <c r="B149" s="240"/>
      <c r="C149" s="241"/>
      <c r="D149" s="219" t="s">
        <v>224</v>
      </c>
      <c r="E149" s="242" t="s">
        <v>19</v>
      </c>
      <c r="F149" s="243" t="s">
        <v>2209</v>
      </c>
      <c r="G149" s="241"/>
      <c r="H149" s="244">
        <v>19.515999999999998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224</v>
      </c>
      <c r="AU149" s="250" t="s">
        <v>79</v>
      </c>
      <c r="AV149" s="14" t="s">
        <v>79</v>
      </c>
      <c r="AW149" s="14" t="s">
        <v>31</v>
      </c>
      <c r="AX149" s="14" t="s">
        <v>69</v>
      </c>
      <c r="AY149" s="250" t="s">
        <v>128</v>
      </c>
    </row>
    <row r="150" s="15" customFormat="1">
      <c r="A150" s="15"/>
      <c r="B150" s="261"/>
      <c r="C150" s="262"/>
      <c r="D150" s="219" t="s">
        <v>224</v>
      </c>
      <c r="E150" s="263" t="s">
        <v>19</v>
      </c>
      <c r="F150" s="264" t="s">
        <v>473</v>
      </c>
      <c r="G150" s="262"/>
      <c r="H150" s="265">
        <v>19.515999999999998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224</v>
      </c>
      <c r="AU150" s="271" t="s">
        <v>79</v>
      </c>
      <c r="AV150" s="15" t="s">
        <v>145</v>
      </c>
      <c r="AW150" s="15" t="s">
        <v>31</v>
      </c>
      <c r="AX150" s="15" t="s">
        <v>77</v>
      </c>
      <c r="AY150" s="271" t="s">
        <v>128</v>
      </c>
    </row>
    <row r="151" s="2" customFormat="1" ht="16.5" customHeight="1">
      <c r="A151" s="40"/>
      <c r="B151" s="41"/>
      <c r="C151" s="206" t="s">
        <v>276</v>
      </c>
      <c r="D151" s="206" t="s">
        <v>131</v>
      </c>
      <c r="E151" s="207" t="s">
        <v>2210</v>
      </c>
      <c r="F151" s="208" t="s">
        <v>1314</v>
      </c>
      <c r="G151" s="209" t="s">
        <v>157</v>
      </c>
      <c r="H151" s="210">
        <v>1</v>
      </c>
      <c r="I151" s="211"/>
      <c r="J151" s="212">
        <f>ROUND(I151*H151,2)</f>
        <v>0</v>
      </c>
      <c r="K151" s="208" t="s">
        <v>195</v>
      </c>
      <c r="L151" s="46"/>
      <c r="M151" s="213" t="s">
        <v>19</v>
      </c>
      <c r="N151" s="214" t="s">
        <v>40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145</v>
      </c>
      <c r="AT151" s="217" t="s">
        <v>131</v>
      </c>
      <c r="AU151" s="217" t="s">
        <v>79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77</v>
      </c>
      <c r="BK151" s="218">
        <f>ROUND(I151*H151,2)</f>
        <v>0</v>
      </c>
      <c r="BL151" s="19" t="s">
        <v>145</v>
      </c>
      <c r="BM151" s="217" t="s">
        <v>371</v>
      </c>
    </row>
    <row r="152" s="2" customFormat="1">
      <c r="A152" s="40"/>
      <c r="B152" s="41"/>
      <c r="C152" s="42"/>
      <c r="D152" s="228" t="s">
        <v>197</v>
      </c>
      <c r="E152" s="42"/>
      <c r="F152" s="229" t="s">
        <v>2211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197</v>
      </c>
      <c r="AU152" s="19" t="s">
        <v>79</v>
      </c>
    </row>
    <row r="153" s="2" customFormat="1" ht="16.5" customHeight="1">
      <c r="A153" s="40"/>
      <c r="B153" s="41"/>
      <c r="C153" s="206" t="s">
        <v>282</v>
      </c>
      <c r="D153" s="206" t="s">
        <v>131</v>
      </c>
      <c r="E153" s="207" t="s">
        <v>2212</v>
      </c>
      <c r="F153" s="208" t="s">
        <v>2213</v>
      </c>
      <c r="G153" s="209" t="s">
        <v>209</v>
      </c>
      <c r="H153" s="210">
        <v>4.2000000000000002</v>
      </c>
      <c r="I153" s="211"/>
      <c r="J153" s="212">
        <f>ROUND(I153*H153,2)</f>
        <v>0</v>
      </c>
      <c r="K153" s="208" t="s">
        <v>195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145</v>
      </c>
      <c r="AT153" s="217" t="s">
        <v>131</v>
      </c>
      <c r="AU153" s="217" t="s">
        <v>79</v>
      </c>
      <c r="AY153" s="19" t="s">
        <v>128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145</v>
      </c>
      <c r="BM153" s="217" t="s">
        <v>381</v>
      </c>
    </row>
    <row r="154" s="2" customFormat="1">
      <c r="A154" s="40"/>
      <c r="B154" s="41"/>
      <c r="C154" s="42"/>
      <c r="D154" s="228" t="s">
        <v>197</v>
      </c>
      <c r="E154" s="42"/>
      <c r="F154" s="229" t="s">
        <v>2214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197</v>
      </c>
      <c r="AU154" s="19" t="s">
        <v>79</v>
      </c>
    </row>
    <row r="155" s="2" customFormat="1" ht="16.5" customHeight="1">
      <c r="A155" s="40"/>
      <c r="B155" s="41"/>
      <c r="C155" s="206" t="s">
        <v>287</v>
      </c>
      <c r="D155" s="206" t="s">
        <v>131</v>
      </c>
      <c r="E155" s="207" t="s">
        <v>792</v>
      </c>
      <c r="F155" s="208" t="s">
        <v>2215</v>
      </c>
      <c r="G155" s="209" t="s">
        <v>209</v>
      </c>
      <c r="H155" s="210">
        <v>4.2000000000000002</v>
      </c>
      <c r="I155" s="211"/>
      <c r="J155" s="212">
        <f>ROUND(I155*H155,2)</f>
        <v>0</v>
      </c>
      <c r="K155" s="208" t="s">
        <v>195</v>
      </c>
      <c r="L155" s="46"/>
      <c r="M155" s="213" t="s">
        <v>19</v>
      </c>
      <c r="N155" s="214" t="s">
        <v>40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145</v>
      </c>
      <c r="AT155" s="217" t="s">
        <v>131</v>
      </c>
      <c r="AU155" s="217" t="s">
        <v>79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77</v>
      </c>
      <c r="BK155" s="218">
        <f>ROUND(I155*H155,2)</f>
        <v>0</v>
      </c>
      <c r="BL155" s="19" t="s">
        <v>145</v>
      </c>
      <c r="BM155" s="217" t="s">
        <v>391</v>
      </c>
    </row>
    <row r="156" s="2" customFormat="1">
      <c r="A156" s="40"/>
      <c r="B156" s="41"/>
      <c r="C156" s="42"/>
      <c r="D156" s="228" t="s">
        <v>197</v>
      </c>
      <c r="E156" s="42"/>
      <c r="F156" s="229" t="s">
        <v>795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197</v>
      </c>
      <c r="AU156" s="19" t="s">
        <v>79</v>
      </c>
    </row>
    <row r="157" s="12" customFormat="1" ht="22.8" customHeight="1">
      <c r="A157" s="12"/>
      <c r="B157" s="190"/>
      <c r="C157" s="191"/>
      <c r="D157" s="192" t="s">
        <v>68</v>
      </c>
      <c r="E157" s="204" t="s">
        <v>145</v>
      </c>
      <c r="F157" s="204" t="s">
        <v>342</v>
      </c>
      <c r="G157" s="191"/>
      <c r="H157" s="191"/>
      <c r="I157" s="194"/>
      <c r="J157" s="205">
        <f>BK157</f>
        <v>0</v>
      </c>
      <c r="K157" s="191"/>
      <c r="L157" s="196"/>
      <c r="M157" s="197"/>
      <c r="N157" s="198"/>
      <c r="O157" s="198"/>
      <c r="P157" s="199">
        <f>SUM(P158:P161)</f>
        <v>0</v>
      </c>
      <c r="Q157" s="198"/>
      <c r="R157" s="199">
        <f>SUM(R158:R161)</f>
        <v>0</v>
      </c>
      <c r="S157" s="198"/>
      <c r="T157" s="200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1" t="s">
        <v>77</v>
      </c>
      <c r="AT157" s="202" t="s">
        <v>68</v>
      </c>
      <c r="AU157" s="202" t="s">
        <v>77</v>
      </c>
      <c r="AY157" s="201" t="s">
        <v>128</v>
      </c>
      <c r="BK157" s="203">
        <f>SUM(BK158:BK161)</f>
        <v>0</v>
      </c>
    </row>
    <row r="158" s="2" customFormat="1" ht="16.5" customHeight="1">
      <c r="A158" s="40"/>
      <c r="B158" s="41"/>
      <c r="C158" s="206" t="s">
        <v>293</v>
      </c>
      <c r="D158" s="206" t="s">
        <v>131</v>
      </c>
      <c r="E158" s="207" t="s">
        <v>1413</v>
      </c>
      <c r="F158" s="208" t="s">
        <v>1414</v>
      </c>
      <c r="G158" s="209" t="s">
        <v>253</v>
      </c>
      <c r="H158" s="210">
        <v>3.2799999999999998</v>
      </c>
      <c r="I158" s="211"/>
      <c r="J158" s="212">
        <f>ROUND(I158*H158,2)</f>
        <v>0</v>
      </c>
      <c r="K158" s="208" t="s">
        <v>195</v>
      </c>
      <c r="L158" s="46"/>
      <c r="M158" s="213" t="s">
        <v>19</v>
      </c>
      <c r="N158" s="214" t="s">
        <v>40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145</v>
      </c>
      <c r="AT158" s="217" t="s">
        <v>131</v>
      </c>
      <c r="AU158" s="217" t="s">
        <v>79</v>
      </c>
      <c r="AY158" s="19" t="s">
        <v>128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145</v>
      </c>
      <c r="BM158" s="217" t="s">
        <v>402</v>
      </c>
    </row>
    <row r="159" s="2" customFormat="1">
      <c r="A159" s="40"/>
      <c r="B159" s="41"/>
      <c r="C159" s="42"/>
      <c r="D159" s="228" t="s">
        <v>197</v>
      </c>
      <c r="E159" s="42"/>
      <c r="F159" s="229" t="s">
        <v>1416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197</v>
      </c>
      <c r="AU159" s="19" t="s">
        <v>79</v>
      </c>
    </row>
    <row r="160" s="14" customFormat="1">
      <c r="A160" s="14"/>
      <c r="B160" s="240"/>
      <c r="C160" s="241"/>
      <c r="D160" s="219" t="s">
        <v>224</v>
      </c>
      <c r="E160" s="242" t="s">
        <v>19</v>
      </c>
      <c r="F160" s="243" t="s">
        <v>2216</v>
      </c>
      <c r="G160" s="241"/>
      <c r="H160" s="244">
        <v>3.2799999999999998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224</v>
      </c>
      <c r="AU160" s="250" t="s">
        <v>79</v>
      </c>
      <c r="AV160" s="14" t="s">
        <v>79</v>
      </c>
      <c r="AW160" s="14" t="s">
        <v>31</v>
      </c>
      <c r="AX160" s="14" t="s">
        <v>69</v>
      </c>
      <c r="AY160" s="250" t="s">
        <v>128</v>
      </c>
    </row>
    <row r="161" s="15" customFormat="1">
      <c r="A161" s="15"/>
      <c r="B161" s="261"/>
      <c r="C161" s="262"/>
      <c r="D161" s="219" t="s">
        <v>224</v>
      </c>
      <c r="E161" s="263" t="s">
        <v>19</v>
      </c>
      <c r="F161" s="264" t="s">
        <v>473</v>
      </c>
      <c r="G161" s="262"/>
      <c r="H161" s="265">
        <v>3.2799999999999998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224</v>
      </c>
      <c r="AU161" s="271" t="s">
        <v>79</v>
      </c>
      <c r="AV161" s="15" t="s">
        <v>145</v>
      </c>
      <c r="AW161" s="15" t="s">
        <v>31</v>
      </c>
      <c r="AX161" s="15" t="s">
        <v>77</v>
      </c>
      <c r="AY161" s="271" t="s">
        <v>128</v>
      </c>
    </row>
    <row r="162" s="12" customFormat="1" ht="22.8" customHeight="1">
      <c r="A162" s="12"/>
      <c r="B162" s="190"/>
      <c r="C162" s="191"/>
      <c r="D162" s="192" t="s">
        <v>68</v>
      </c>
      <c r="E162" s="204" t="s">
        <v>127</v>
      </c>
      <c r="F162" s="204" t="s">
        <v>348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SUM(P163:P167)</f>
        <v>0</v>
      </c>
      <c r="Q162" s="198"/>
      <c r="R162" s="199">
        <f>SUM(R163:R167)</f>
        <v>0</v>
      </c>
      <c r="S162" s="198"/>
      <c r="T162" s="200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77</v>
      </c>
      <c r="AT162" s="202" t="s">
        <v>68</v>
      </c>
      <c r="AU162" s="202" t="s">
        <v>77</v>
      </c>
      <c r="AY162" s="201" t="s">
        <v>128</v>
      </c>
      <c r="BK162" s="203">
        <f>SUM(BK163:BK167)</f>
        <v>0</v>
      </c>
    </row>
    <row r="163" s="2" customFormat="1" ht="16.5" customHeight="1">
      <c r="A163" s="40"/>
      <c r="B163" s="41"/>
      <c r="C163" s="206" t="s">
        <v>7</v>
      </c>
      <c r="D163" s="206" t="s">
        <v>131</v>
      </c>
      <c r="E163" s="207" t="s">
        <v>2217</v>
      </c>
      <c r="F163" s="208" t="s">
        <v>2218</v>
      </c>
      <c r="G163" s="209" t="s">
        <v>209</v>
      </c>
      <c r="H163" s="210">
        <v>13.5</v>
      </c>
      <c r="I163" s="211"/>
      <c r="J163" s="212">
        <f>ROUND(I163*H163,2)</f>
        <v>0</v>
      </c>
      <c r="K163" s="208" t="s">
        <v>195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145</v>
      </c>
      <c r="AT163" s="217" t="s">
        <v>131</v>
      </c>
      <c r="AU163" s="217" t="s">
        <v>79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145</v>
      </c>
      <c r="BM163" s="217" t="s">
        <v>412</v>
      </c>
    </row>
    <row r="164" s="2" customFormat="1">
      <c r="A164" s="40"/>
      <c r="B164" s="41"/>
      <c r="C164" s="42"/>
      <c r="D164" s="228" t="s">
        <v>197</v>
      </c>
      <c r="E164" s="42"/>
      <c r="F164" s="229" t="s">
        <v>2219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197</v>
      </c>
      <c r="AU164" s="19" t="s">
        <v>79</v>
      </c>
    </row>
    <row r="165" s="14" customFormat="1">
      <c r="A165" s="14"/>
      <c r="B165" s="240"/>
      <c r="C165" s="241"/>
      <c r="D165" s="219" t="s">
        <v>224</v>
      </c>
      <c r="E165" s="242" t="s">
        <v>19</v>
      </c>
      <c r="F165" s="243" t="s">
        <v>2220</v>
      </c>
      <c r="G165" s="241"/>
      <c r="H165" s="244">
        <v>13.5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224</v>
      </c>
      <c r="AU165" s="250" t="s">
        <v>79</v>
      </c>
      <c r="AV165" s="14" t="s">
        <v>79</v>
      </c>
      <c r="AW165" s="14" t="s">
        <v>31</v>
      </c>
      <c r="AX165" s="14" t="s">
        <v>69</v>
      </c>
      <c r="AY165" s="250" t="s">
        <v>128</v>
      </c>
    </row>
    <row r="166" s="15" customFormat="1">
      <c r="A166" s="15"/>
      <c r="B166" s="261"/>
      <c r="C166" s="262"/>
      <c r="D166" s="219" t="s">
        <v>224</v>
      </c>
      <c r="E166" s="263" t="s">
        <v>19</v>
      </c>
      <c r="F166" s="264" t="s">
        <v>473</v>
      </c>
      <c r="G166" s="262"/>
      <c r="H166" s="265">
        <v>13.5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224</v>
      </c>
      <c r="AU166" s="271" t="s">
        <v>79</v>
      </c>
      <c r="AV166" s="15" t="s">
        <v>145</v>
      </c>
      <c r="AW166" s="15" t="s">
        <v>31</v>
      </c>
      <c r="AX166" s="15" t="s">
        <v>77</v>
      </c>
      <c r="AY166" s="271" t="s">
        <v>128</v>
      </c>
    </row>
    <row r="167" s="2" customFormat="1" ht="16.5" customHeight="1">
      <c r="A167" s="40"/>
      <c r="B167" s="41"/>
      <c r="C167" s="251" t="s">
        <v>304</v>
      </c>
      <c r="D167" s="251" t="s">
        <v>310</v>
      </c>
      <c r="E167" s="252" t="s">
        <v>2221</v>
      </c>
      <c r="F167" s="253" t="s">
        <v>2222</v>
      </c>
      <c r="G167" s="254" t="s">
        <v>209</v>
      </c>
      <c r="H167" s="255">
        <v>13.5</v>
      </c>
      <c r="I167" s="256"/>
      <c r="J167" s="257">
        <f>ROUND(I167*H167,2)</f>
        <v>0</v>
      </c>
      <c r="K167" s="253" t="s">
        <v>195</v>
      </c>
      <c r="L167" s="258"/>
      <c r="M167" s="259" t="s">
        <v>19</v>
      </c>
      <c r="N167" s="260" t="s">
        <v>40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163</v>
      </c>
      <c r="AT167" s="217" t="s">
        <v>310</v>
      </c>
      <c r="AU167" s="217" t="s">
        <v>79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145</v>
      </c>
      <c r="BM167" s="217" t="s">
        <v>421</v>
      </c>
    </row>
    <row r="168" s="12" customFormat="1" ht="22.8" customHeight="1">
      <c r="A168" s="12"/>
      <c r="B168" s="190"/>
      <c r="C168" s="191"/>
      <c r="D168" s="192" t="s">
        <v>68</v>
      </c>
      <c r="E168" s="204" t="s">
        <v>163</v>
      </c>
      <c r="F168" s="204" t="s">
        <v>1431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SUM(P169:P174)</f>
        <v>0</v>
      </c>
      <c r="Q168" s="198"/>
      <c r="R168" s="199">
        <f>SUM(R169:R174)</f>
        <v>0</v>
      </c>
      <c r="S168" s="198"/>
      <c r="T168" s="200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77</v>
      </c>
      <c r="AT168" s="202" t="s">
        <v>68</v>
      </c>
      <c r="AU168" s="202" t="s">
        <v>77</v>
      </c>
      <c r="AY168" s="201" t="s">
        <v>128</v>
      </c>
      <c r="BK168" s="203">
        <f>SUM(BK169:BK174)</f>
        <v>0</v>
      </c>
    </row>
    <row r="169" s="2" customFormat="1" ht="16.5" customHeight="1">
      <c r="A169" s="40"/>
      <c r="B169" s="41"/>
      <c r="C169" s="206" t="s">
        <v>309</v>
      </c>
      <c r="D169" s="206" t="s">
        <v>131</v>
      </c>
      <c r="E169" s="207" t="s">
        <v>2223</v>
      </c>
      <c r="F169" s="208" t="s">
        <v>2224</v>
      </c>
      <c r="G169" s="209" t="s">
        <v>134</v>
      </c>
      <c r="H169" s="210">
        <v>5</v>
      </c>
      <c r="I169" s="211"/>
      <c r="J169" s="212">
        <f>ROUND(I169*H169,2)</f>
        <v>0</v>
      </c>
      <c r="K169" s="208" t="s">
        <v>195</v>
      </c>
      <c r="L169" s="46"/>
      <c r="M169" s="213" t="s">
        <v>19</v>
      </c>
      <c r="N169" s="214" t="s">
        <v>40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145</v>
      </c>
      <c r="AT169" s="217" t="s">
        <v>131</v>
      </c>
      <c r="AU169" s="217" t="s">
        <v>79</v>
      </c>
      <c r="AY169" s="19" t="s">
        <v>128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77</v>
      </c>
      <c r="BK169" s="218">
        <f>ROUND(I169*H169,2)</f>
        <v>0</v>
      </c>
      <c r="BL169" s="19" t="s">
        <v>145</v>
      </c>
      <c r="BM169" s="217" t="s">
        <v>429</v>
      </c>
    </row>
    <row r="170" s="2" customFormat="1">
      <c r="A170" s="40"/>
      <c r="B170" s="41"/>
      <c r="C170" s="42"/>
      <c r="D170" s="228" t="s">
        <v>197</v>
      </c>
      <c r="E170" s="42"/>
      <c r="F170" s="229" t="s">
        <v>2225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197</v>
      </c>
      <c r="AU170" s="19" t="s">
        <v>79</v>
      </c>
    </row>
    <row r="171" s="2" customFormat="1" ht="16.5" customHeight="1">
      <c r="A171" s="40"/>
      <c r="B171" s="41"/>
      <c r="C171" s="206" t="s">
        <v>316</v>
      </c>
      <c r="D171" s="206" t="s">
        <v>131</v>
      </c>
      <c r="E171" s="207" t="s">
        <v>2020</v>
      </c>
      <c r="F171" s="208" t="s">
        <v>2021</v>
      </c>
      <c r="G171" s="209" t="s">
        <v>243</v>
      </c>
      <c r="H171" s="210">
        <v>41</v>
      </c>
      <c r="I171" s="211"/>
      <c r="J171" s="212">
        <f>ROUND(I171*H171,2)</f>
        <v>0</v>
      </c>
      <c r="K171" s="208" t="s">
        <v>195</v>
      </c>
      <c r="L171" s="46"/>
      <c r="M171" s="213" t="s">
        <v>19</v>
      </c>
      <c r="N171" s="214" t="s">
        <v>40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145</v>
      </c>
      <c r="AT171" s="217" t="s">
        <v>131</v>
      </c>
      <c r="AU171" s="217" t="s">
        <v>79</v>
      </c>
      <c r="AY171" s="19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77</v>
      </c>
      <c r="BK171" s="218">
        <f>ROUND(I171*H171,2)</f>
        <v>0</v>
      </c>
      <c r="BL171" s="19" t="s">
        <v>145</v>
      </c>
      <c r="BM171" s="217" t="s">
        <v>438</v>
      </c>
    </row>
    <row r="172" s="2" customFormat="1">
      <c r="A172" s="40"/>
      <c r="B172" s="41"/>
      <c r="C172" s="42"/>
      <c r="D172" s="228" t="s">
        <v>197</v>
      </c>
      <c r="E172" s="42"/>
      <c r="F172" s="229" t="s">
        <v>2023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197</v>
      </c>
      <c r="AU172" s="19" t="s">
        <v>79</v>
      </c>
    </row>
    <row r="173" s="2" customFormat="1" ht="16.5" customHeight="1">
      <c r="A173" s="40"/>
      <c r="B173" s="41"/>
      <c r="C173" s="206" t="s">
        <v>322</v>
      </c>
      <c r="D173" s="206" t="s">
        <v>131</v>
      </c>
      <c r="E173" s="207" t="s">
        <v>2226</v>
      </c>
      <c r="F173" s="208" t="s">
        <v>2227</v>
      </c>
      <c r="G173" s="209" t="s">
        <v>243</v>
      </c>
      <c r="H173" s="210">
        <v>41</v>
      </c>
      <c r="I173" s="211"/>
      <c r="J173" s="212">
        <f>ROUND(I173*H173,2)</f>
        <v>0</v>
      </c>
      <c r="K173" s="208" t="s">
        <v>195</v>
      </c>
      <c r="L173" s="46"/>
      <c r="M173" s="213" t="s">
        <v>19</v>
      </c>
      <c r="N173" s="214" t="s">
        <v>40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145</v>
      </c>
      <c r="AT173" s="217" t="s">
        <v>131</v>
      </c>
      <c r="AU173" s="217" t="s">
        <v>79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145</v>
      </c>
      <c r="BM173" s="217" t="s">
        <v>446</v>
      </c>
    </row>
    <row r="174" s="2" customFormat="1">
      <c r="A174" s="40"/>
      <c r="B174" s="41"/>
      <c r="C174" s="42"/>
      <c r="D174" s="228" t="s">
        <v>197</v>
      </c>
      <c r="E174" s="42"/>
      <c r="F174" s="229" t="s">
        <v>2228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197</v>
      </c>
      <c r="AU174" s="19" t="s">
        <v>79</v>
      </c>
    </row>
    <row r="175" s="12" customFormat="1" ht="25.92" customHeight="1">
      <c r="A175" s="12"/>
      <c r="B175" s="190"/>
      <c r="C175" s="191"/>
      <c r="D175" s="192" t="s">
        <v>68</v>
      </c>
      <c r="E175" s="193" t="s">
        <v>2229</v>
      </c>
      <c r="F175" s="193" t="s">
        <v>2230</v>
      </c>
      <c r="G175" s="191"/>
      <c r="H175" s="191"/>
      <c r="I175" s="194"/>
      <c r="J175" s="195">
        <f>BK175</f>
        <v>0</v>
      </c>
      <c r="K175" s="191"/>
      <c r="L175" s="196"/>
      <c r="M175" s="197"/>
      <c r="N175" s="198"/>
      <c r="O175" s="198"/>
      <c r="P175" s="199">
        <f>SUM(P176:P181)</f>
        <v>0</v>
      </c>
      <c r="Q175" s="198"/>
      <c r="R175" s="199">
        <f>SUM(R176:R181)</f>
        <v>0</v>
      </c>
      <c r="S175" s="198"/>
      <c r="T175" s="200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141</v>
      </c>
      <c r="AT175" s="202" t="s">
        <v>68</v>
      </c>
      <c r="AU175" s="202" t="s">
        <v>69</v>
      </c>
      <c r="AY175" s="201" t="s">
        <v>128</v>
      </c>
      <c r="BK175" s="203">
        <f>SUM(BK176:BK181)</f>
        <v>0</v>
      </c>
    </row>
    <row r="176" s="2" customFormat="1" ht="16.5" customHeight="1">
      <c r="A176" s="40"/>
      <c r="B176" s="41"/>
      <c r="C176" s="206" t="s">
        <v>327</v>
      </c>
      <c r="D176" s="206" t="s">
        <v>131</v>
      </c>
      <c r="E176" s="207" t="s">
        <v>2231</v>
      </c>
      <c r="F176" s="208" t="s">
        <v>2232</v>
      </c>
      <c r="G176" s="209" t="s">
        <v>243</v>
      </c>
      <c r="H176" s="210">
        <v>12</v>
      </c>
      <c r="I176" s="211"/>
      <c r="J176" s="212">
        <f>ROUND(I176*H176,2)</f>
        <v>0</v>
      </c>
      <c r="K176" s="208" t="s">
        <v>195</v>
      </c>
      <c r="L176" s="46"/>
      <c r="M176" s="213" t="s">
        <v>19</v>
      </c>
      <c r="N176" s="214" t="s">
        <v>40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517</v>
      </c>
      <c r="AT176" s="217" t="s">
        <v>131</v>
      </c>
      <c r="AU176" s="217" t="s">
        <v>77</v>
      </c>
      <c r="AY176" s="19" t="s">
        <v>128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77</v>
      </c>
      <c r="BK176" s="218">
        <f>ROUND(I176*H176,2)</f>
        <v>0</v>
      </c>
      <c r="BL176" s="19" t="s">
        <v>517</v>
      </c>
      <c r="BM176" s="217" t="s">
        <v>455</v>
      </c>
    </row>
    <row r="177" s="2" customFormat="1">
      <c r="A177" s="40"/>
      <c r="B177" s="41"/>
      <c r="C177" s="42"/>
      <c r="D177" s="228" t="s">
        <v>197</v>
      </c>
      <c r="E177" s="42"/>
      <c r="F177" s="229" t="s">
        <v>2233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197</v>
      </c>
      <c r="AU177" s="19" t="s">
        <v>77</v>
      </c>
    </row>
    <row r="178" s="14" customFormat="1">
      <c r="A178" s="14"/>
      <c r="B178" s="240"/>
      <c r="C178" s="241"/>
      <c r="D178" s="219" t="s">
        <v>224</v>
      </c>
      <c r="E178" s="242" t="s">
        <v>19</v>
      </c>
      <c r="F178" s="243" t="s">
        <v>2234</v>
      </c>
      <c r="G178" s="241"/>
      <c r="H178" s="244">
        <v>12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224</v>
      </c>
      <c r="AU178" s="250" t="s">
        <v>77</v>
      </c>
      <c r="AV178" s="14" t="s">
        <v>79</v>
      </c>
      <c r="AW178" s="14" t="s">
        <v>31</v>
      </c>
      <c r="AX178" s="14" t="s">
        <v>69</v>
      </c>
      <c r="AY178" s="250" t="s">
        <v>128</v>
      </c>
    </row>
    <row r="179" s="15" customFormat="1">
      <c r="A179" s="15"/>
      <c r="B179" s="261"/>
      <c r="C179" s="262"/>
      <c r="D179" s="219" t="s">
        <v>224</v>
      </c>
      <c r="E179" s="263" t="s">
        <v>19</v>
      </c>
      <c r="F179" s="264" t="s">
        <v>473</v>
      </c>
      <c r="G179" s="262"/>
      <c r="H179" s="265">
        <v>12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1" t="s">
        <v>224</v>
      </c>
      <c r="AU179" s="271" t="s">
        <v>77</v>
      </c>
      <c r="AV179" s="15" t="s">
        <v>145</v>
      </c>
      <c r="AW179" s="15" t="s">
        <v>31</v>
      </c>
      <c r="AX179" s="15" t="s">
        <v>77</v>
      </c>
      <c r="AY179" s="271" t="s">
        <v>128</v>
      </c>
    </row>
    <row r="180" s="2" customFormat="1" ht="16.5" customHeight="1">
      <c r="A180" s="40"/>
      <c r="B180" s="41"/>
      <c r="C180" s="206" t="s">
        <v>332</v>
      </c>
      <c r="D180" s="206" t="s">
        <v>131</v>
      </c>
      <c r="E180" s="207" t="s">
        <v>2235</v>
      </c>
      <c r="F180" s="208" t="s">
        <v>2236</v>
      </c>
      <c r="G180" s="209" t="s">
        <v>243</v>
      </c>
      <c r="H180" s="210">
        <v>12</v>
      </c>
      <c r="I180" s="211"/>
      <c r="J180" s="212">
        <f>ROUND(I180*H180,2)</f>
        <v>0</v>
      </c>
      <c r="K180" s="208" t="s">
        <v>195</v>
      </c>
      <c r="L180" s="46"/>
      <c r="M180" s="213" t="s">
        <v>19</v>
      </c>
      <c r="N180" s="214" t="s">
        <v>40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517</v>
      </c>
      <c r="AT180" s="217" t="s">
        <v>131</v>
      </c>
      <c r="AU180" s="217" t="s">
        <v>77</v>
      </c>
      <c r="AY180" s="19" t="s">
        <v>128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77</v>
      </c>
      <c r="BK180" s="218">
        <f>ROUND(I180*H180,2)</f>
        <v>0</v>
      </c>
      <c r="BL180" s="19" t="s">
        <v>517</v>
      </c>
      <c r="BM180" s="217" t="s">
        <v>464</v>
      </c>
    </row>
    <row r="181" s="2" customFormat="1">
      <c r="A181" s="40"/>
      <c r="B181" s="41"/>
      <c r="C181" s="42"/>
      <c r="D181" s="228" t="s">
        <v>197</v>
      </c>
      <c r="E181" s="42"/>
      <c r="F181" s="229" t="s">
        <v>2237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197</v>
      </c>
      <c r="AU181" s="19" t="s">
        <v>77</v>
      </c>
    </row>
    <row r="182" s="12" customFormat="1" ht="25.92" customHeight="1">
      <c r="A182" s="12"/>
      <c r="B182" s="190"/>
      <c r="C182" s="191"/>
      <c r="D182" s="192" t="s">
        <v>68</v>
      </c>
      <c r="E182" s="193" t="s">
        <v>310</v>
      </c>
      <c r="F182" s="193" t="s">
        <v>2238</v>
      </c>
      <c r="G182" s="191"/>
      <c r="H182" s="191"/>
      <c r="I182" s="194"/>
      <c r="J182" s="195">
        <f>BK182</f>
        <v>0</v>
      </c>
      <c r="K182" s="191"/>
      <c r="L182" s="196"/>
      <c r="M182" s="197"/>
      <c r="N182" s="198"/>
      <c r="O182" s="198"/>
      <c r="P182" s="199">
        <f>P183</f>
        <v>0</v>
      </c>
      <c r="Q182" s="198"/>
      <c r="R182" s="199">
        <f>R183</f>
        <v>0</v>
      </c>
      <c r="S182" s="198"/>
      <c r="T182" s="20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141</v>
      </c>
      <c r="AT182" s="202" t="s">
        <v>68</v>
      </c>
      <c r="AU182" s="202" t="s">
        <v>69</v>
      </c>
      <c r="AY182" s="201" t="s">
        <v>128</v>
      </c>
      <c r="BK182" s="203">
        <f>BK183</f>
        <v>0</v>
      </c>
    </row>
    <row r="183" s="12" customFormat="1" ht="22.8" customHeight="1">
      <c r="A183" s="12"/>
      <c r="B183" s="190"/>
      <c r="C183" s="191"/>
      <c r="D183" s="192" t="s">
        <v>68</v>
      </c>
      <c r="E183" s="204" t="s">
        <v>2239</v>
      </c>
      <c r="F183" s="204" t="s">
        <v>2240</v>
      </c>
      <c r="G183" s="191"/>
      <c r="H183" s="191"/>
      <c r="I183" s="194"/>
      <c r="J183" s="205">
        <f>BK183</f>
        <v>0</v>
      </c>
      <c r="K183" s="191"/>
      <c r="L183" s="196"/>
      <c r="M183" s="197"/>
      <c r="N183" s="198"/>
      <c r="O183" s="198"/>
      <c r="P183" s="199">
        <f>SUM(P184:P244)</f>
        <v>0</v>
      </c>
      <c r="Q183" s="198"/>
      <c r="R183" s="199">
        <f>SUM(R184:R244)</f>
        <v>0</v>
      </c>
      <c r="S183" s="198"/>
      <c r="T183" s="200">
        <f>SUM(T184:T244)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1" t="s">
        <v>141</v>
      </c>
      <c r="AT183" s="202" t="s">
        <v>68</v>
      </c>
      <c r="AU183" s="202" t="s">
        <v>77</v>
      </c>
      <c r="AY183" s="201" t="s">
        <v>128</v>
      </c>
      <c r="BK183" s="203">
        <f>SUM(BK184:BK244)</f>
        <v>0</v>
      </c>
    </row>
    <row r="184" s="2" customFormat="1" ht="16.5" customHeight="1">
      <c r="A184" s="40"/>
      <c r="B184" s="41"/>
      <c r="C184" s="206" t="s">
        <v>337</v>
      </c>
      <c r="D184" s="206" t="s">
        <v>131</v>
      </c>
      <c r="E184" s="207" t="s">
        <v>2241</v>
      </c>
      <c r="F184" s="208" t="s">
        <v>2242</v>
      </c>
      <c r="G184" s="209" t="s">
        <v>166</v>
      </c>
      <c r="H184" s="210">
        <v>3</v>
      </c>
      <c r="I184" s="211"/>
      <c r="J184" s="212">
        <f>ROUND(I184*H184,2)</f>
        <v>0</v>
      </c>
      <c r="K184" s="208" t="s">
        <v>195</v>
      </c>
      <c r="L184" s="46"/>
      <c r="M184" s="213" t="s">
        <v>19</v>
      </c>
      <c r="N184" s="214" t="s">
        <v>40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517</v>
      </c>
      <c r="AT184" s="217" t="s">
        <v>131</v>
      </c>
      <c r="AU184" s="217" t="s">
        <v>79</v>
      </c>
      <c r="AY184" s="19" t="s">
        <v>128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517</v>
      </c>
      <c r="BM184" s="217" t="s">
        <v>478</v>
      </c>
    </row>
    <row r="185" s="2" customFormat="1">
      <c r="A185" s="40"/>
      <c r="B185" s="41"/>
      <c r="C185" s="42"/>
      <c r="D185" s="228" t="s">
        <v>197</v>
      </c>
      <c r="E185" s="42"/>
      <c r="F185" s="229" t="s">
        <v>2243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197</v>
      </c>
      <c r="AU185" s="19" t="s">
        <v>79</v>
      </c>
    </row>
    <row r="186" s="14" customFormat="1">
      <c r="A186" s="14"/>
      <c r="B186" s="240"/>
      <c r="C186" s="241"/>
      <c r="D186" s="219" t="s">
        <v>224</v>
      </c>
      <c r="E186" s="242" t="s">
        <v>19</v>
      </c>
      <c r="F186" s="243" t="s">
        <v>2244</v>
      </c>
      <c r="G186" s="241"/>
      <c r="H186" s="244">
        <v>3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224</v>
      </c>
      <c r="AU186" s="250" t="s">
        <v>79</v>
      </c>
      <c r="AV186" s="14" t="s">
        <v>79</v>
      </c>
      <c r="AW186" s="14" t="s">
        <v>31</v>
      </c>
      <c r="AX186" s="14" t="s">
        <v>69</v>
      </c>
      <c r="AY186" s="250" t="s">
        <v>128</v>
      </c>
    </row>
    <row r="187" s="15" customFormat="1">
      <c r="A187" s="15"/>
      <c r="B187" s="261"/>
      <c r="C187" s="262"/>
      <c r="D187" s="219" t="s">
        <v>224</v>
      </c>
      <c r="E187" s="263" t="s">
        <v>19</v>
      </c>
      <c r="F187" s="264" t="s">
        <v>473</v>
      </c>
      <c r="G187" s="262"/>
      <c r="H187" s="265">
        <v>3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224</v>
      </c>
      <c r="AU187" s="271" t="s">
        <v>79</v>
      </c>
      <c r="AV187" s="15" t="s">
        <v>145</v>
      </c>
      <c r="AW187" s="15" t="s">
        <v>31</v>
      </c>
      <c r="AX187" s="15" t="s">
        <v>77</v>
      </c>
      <c r="AY187" s="271" t="s">
        <v>128</v>
      </c>
    </row>
    <row r="188" s="2" customFormat="1" ht="16.5" customHeight="1">
      <c r="A188" s="40"/>
      <c r="B188" s="41"/>
      <c r="C188" s="206" t="s">
        <v>343</v>
      </c>
      <c r="D188" s="206" t="s">
        <v>131</v>
      </c>
      <c r="E188" s="207" t="s">
        <v>2245</v>
      </c>
      <c r="F188" s="208" t="s">
        <v>2246</v>
      </c>
      <c r="G188" s="209" t="s">
        <v>243</v>
      </c>
      <c r="H188" s="210">
        <v>49.600000000000001</v>
      </c>
      <c r="I188" s="211"/>
      <c r="J188" s="212">
        <f>ROUND(I188*H188,2)</f>
        <v>0</v>
      </c>
      <c r="K188" s="208" t="s">
        <v>195</v>
      </c>
      <c r="L188" s="46"/>
      <c r="M188" s="213" t="s">
        <v>19</v>
      </c>
      <c r="N188" s="214" t="s">
        <v>40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517</v>
      </c>
      <c r="AT188" s="217" t="s">
        <v>131</v>
      </c>
      <c r="AU188" s="217" t="s">
        <v>79</v>
      </c>
      <c r="AY188" s="19" t="s">
        <v>128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517</v>
      </c>
      <c r="BM188" s="217" t="s">
        <v>486</v>
      </c>
    </row>
    <row r="189" s="2" customFormat="1">
      <c r="A189" s="40"/>
      <c r="B189" s="41"/>
      <c r="C189" s="42"/>
      <c r="D189" s="228" t="s">
        <v>197</v>
      </c>
      <c r="E189" s="42"/>
      <c r="F189" s="229" t="s">
        <v>2247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197</v>
      </c>
      <c r="AU189" s="19" t="s">
        <v>79</v>
      </c>
    </row>
    <row r="190" s="14" customFormat="1">
      <c r="A190" s="14"/>
      <c r="B190" s="240"/>
      <c r="C190" s="241"/>
      <c r="D190" s="219" t="s">
        <v>224</v>
      </c>
      <c r="E190" s="242" t="s">
        <v>19</v>
      </c>
      <c r="F190" s="243" t="s">
        <v>2248</v>
      </c>
      <c r="G190" s="241"/>
      <c r="H190" s="244">
        <v>49.600000000000001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224</v>
      </c>
      <c r="AU190" s="250" t="s">
        <v>79</v>
      </c>
      <c r="AV190" s="14" t="s">
        <v>79</v>
      </c>
      <c r="AW190" s="14" t="s">
        <v>31</v>
      </c>
      <c r="AX190" s="14" t="s">
        <v>69</v>
      </c>
      <c r="AY190" s="250" t="s">
        <v>128</v>
      </c>
    </row>
    <row r="191" s="15" customFormat="1">
      <c r="A191" s="15"/>
      <c r="B191" s="261"/>
      <c r="C191" s="262"/>
      <c r="D191" s="219" t="s">
        <v>224</v>
      </c>
      <c r="E191" s="263" t="s">
        <v>19</v>
      </c>
      <c r="F191" s="264" t="s">
        <v>473</v>
      </c>
      <c r="G191" s="262"/>
      <c r="H191" s="265">
        <v>49.600000000000001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224</v>
      </c>
      <c r="AU191" s="271" t="s">
        <v>79</v>
      </c>
      <c r="AV191" s="15" t="s">
        <v>145</v>
      </c>
      <c r="AW191" s="15" t="s">
        <v>31</v>
      </c>
      <c r="AX191" s="15" t="s">
        <v>77</v>
      </c>
      <c r="AY191" s="271" t="s">
        <v>128</v>
      </c>
    </row>
    <row r="192" s="2" customFormat="1" ht="16.5" customHeight="1">
      <c r="A192" s="40"/>
      <c r="B192" s="41"/>
      <c r="C192" s="206" t="s">
        <v>349</v>
      </c>
      <c r="D192" s="206" t="s">
        <v>131</v>
      </c>
      <c r="E192" s="207" t="s">
        <v>2249</v>
      </c>
      <c r="F192" s="208" t="s">
        <v>2250</v>
      </c>
      <c r="G192" s="209" t="s">
        <v>2251</v>
      </c>
      <c r="H192" s="210">
        <v>4</v>
      </c>
      <c r="I192" s="211"/>
      <c r="J192" s="212">
        <f>ROUND(I192*H192,2)</f>
        <v>0</v>
      </c>
      <c r="K192" s="208" t="s">
        <v>195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517</v>
      </c>
      <c r="AT192" s="217" t="s">
        <v>131</v>
      </c>
      <c r="AU192" s="217" t="s">
        <v>79</v>
      </c>
      <c r="AY192" s="19" t="s">
        <v>128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517</v>
      </c>
      <c r="BM192" s="217" t="s">
        <v>495</v>
      </c>
    </row>
    <row r="193" s="2" customFormat="1">
      <c r="A193" s="40"/>
      <c r="B193" s="41"/>
      <c r="C193" s="42"/>
      <c r="D193" s="228" t="s">
        <v>197</v>
      </c>
      <c r="E193" s="42"/>
      <c r="F193" s="229" t="s">
        <v>2252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197</v>
      </c>
      <c r="AU193" s="19" t="s">
        <v>79</v>
      </c>
    </row>
    <row r="194" s="2" customFormat="1" ht="16.5" customHeight="1">
      <c r="A194" s="40"/>
      <c r="B194" s="41"/>
      <c r="C194" s="206" t="s">
        <v>355</v>
      </c>
      <c r="D194" s="206" t="s">
        <v>131</v>
      </c>
      <c r="E194" s="207" t="s">
        <v>2253</v>
      </c>
      <c r="F194" s="208" t="s">
        <v>2254</v>
      </c>
      <c r="G194" s="209" t="s">
        <v>243</v>
      </c>
      <c r="H194" s="210">
        <v>49.600000000000001</v>
      </c>
      <c r="I194" s="211"/>
      <c r="J194" s="212">
        <f>ROUND(I194*H194,2)</f>
        <v>0</v>
      </c>
      <c r="K194" s="208" t="s">
        <v>195</v>
      </c>
      <c r="L194" s="46"/>
      <c r="M194" s="213" t="s">
        <v>19</v>
      </c>
      <c r="N194" s="214" t="s">
        <v>40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517</v>
      </c>
      <c r="AT194" s="217" t="s">
        <v>131</v>
      </c>
      <c r="AU194" s="217" t="s">
        <v>79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517</v>
      </c>
      <c r="BM194" s="217" t="s">
        <v>503</v>
      </c>
    </row>
    <row r="195" s="2" customFormat="1">
      <c r="A195" s="40"/>
      <c r="B195" s="41"/>
      <c r="C195" s="42"/>
      <c r="D195" s="228" t="s">
        <v>197</v>
      </c>
      <c r="E195" s="42"/>
      <c r="F195" s="229" t="s">
        <v>2255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197</v>
      </c>
      <c r="AU195" s="19" t="s">
        <v>79</v>
      </c>
    </row>
    <row r="196" s="14" customFormat="1">
      <c r="A196" s="14"/>
      <c r="B196" s="240"/>
      <c r="C196" s="241"/>
      <c r="D196" s="219" t="s">
        <v>224</v>
      </c>
      <c r="E196" s="242" t="s">
        <v>19</v>
      </c>
      <c r="F196" s="243" t="s">
        <v>2248</v>
      </c>
      <c r="G196" s="241"/>
      <c r="H196" s="244">
        <v>49.600000000000001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224</v>
      </c>
      <c r="AU196" s="250" t="s">
        <v>79</v>
      </c>
      <c r="AV196" s="14" t="s">
        <v>79</v>
      </c>
      <c r="AW196" s="14" t="s">
        <v>31</v>
      </c>
      <c r="AX196" s="14" t="s">
        <v>69</v>
      </c>
      <c r="AY196" s="250" t="s">
        <v>128</v>
      </c>
    </row>
    <row r="197" s="15" customFormat="1">
      <c r="A197" s="15"/>
      <c r="B197" s="261"/>
      <c r="C197" s="262"/>
      <c r="D197" s="219" t="s">
        <v>224</v>
      </c>
      <c r="E197" s="263" t="s">
        <v>19</v>
      </c>
      <c r="F197" s="264" t="s">
        <v>473</v>
      </c>
      <c r="G197" s="262"/>
      <c r="H197" s="265">
        <v>49.600000000000001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1" t="s">
        <v>224</v>
      </c>
      <c r="AU197" s="271" t="s">
        <v>79</v>
      </c>
      <c r="AV197" s="15" t="s">
        <v>145</v>
      </c>
      <c r="AW197" s="15" t="s">
        <v>31</v>
      </c>
      <c r="AX197" s="15" t="s">
        <v>77</v>
      </c>
      <c r="AY197" s="271" t="s">
        <v>128</v>
      </c>
    </row>
    <row r="198" s="2" customFormat="1" ht="16.5" customHeight="1">
      <c r="A198" s="40"/>
      <c r="B198" s="41"/>
      <c r="C198" s="206" t="s">
        <v>360</v>
      </c>
      <c r="D198" s="206" t="s">
        <v>131</v>
      </c>
      <c r="E198" s="207" t="s">
        <v>2256</v>
      </c>
      <c r="F198" s="208" t="s">
        <v>2257</v>
      </c>
      <c r="G198" s="209" t="s">
        <v>243</v>
      </c>
      <c r="H198" s="210">
        <v>41</v>
      </c>
      <c r="I198" s="211"/>
      <c r="J198" s="212">
        <f>ROUND(I198*H198,2)</f>
        <v>0</v>
      </c>
      <c r="K198" s="208" t="s">
        <v>195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517</v>
      </c>
      <c r="AT198" s="217" t="s">
        <v>131</v>
      </c>
      <c r="AU198" s="217" t="s">
        <v>79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517</v>
      </c>
      <c r="BM198" s="217" t="s">
        <v>517</v>
      </c>
    </row>
    <row r="199" s="2" customFormat="1">
      <c r="A199" s="40"/>
      <c r="B199" s="41"/>
      <c r="C199" s="42"/>
      <c r="D199" s="228" t="s">
        <v>197</v>
      </c>
      <c r="E199" s="42"/>
      <c r="F199" s="229" t="s">
        <v>2258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197</v>
      </c>
      <c r="AU199" s="19" t="s">
        <v>79</v>
      </c>
    </row>
    <row r="200" s="2" customFormat="1" ht="16.5" customHeight="1">
      <c r="A200" s="40"/>
      <c r="B200" s="41"/>
      <c r="C200" s="206" t="s">
        <v>365</v>
      </c>
      <c r="D200" s="206" t="s">
        <v>131</v>
      </c>
      <c r="E200" s="207" t="s">
        <v>2259</v>
      </c>
      <c r="F200" s="208" t="s">
        <v>2260</v>
      </c>
      <c r="G200" s="209" t="s">
        <v>166</v>
      </c>
      <c r="H200" s="210">
        <v>2</v>
      </c>
      <c r="I200" s="211"/>
      <c r="J200" s="212">
        <f>ROUND(I200*H200,2)</f>
        <v>0</v>
      </c>
      <c r="K200" s="208" t="s">
        <v>195</v>
      </c>
      <c r="L200" s="46"/>
      <c r="M200" s="213" t="s">
        <v>19</v>
      </c>
      <c r="N200" s="214" t="s">
        <v>40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517</v>
      </c>
      <c r="AT200" s="217" t="s">
        <v>131</v>
      </c>
      <c r="AU200" s="217" t="s">
        <v>79</v>
      </c>
      <c r="AY200" s="19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517</v>
      </c>
      <c r="BM200" s="217" t="s">
        <v>529</v>
      </c>
    </row>
    <row r="201" s="2" customFormat="1">
      <c r="A201" s="40"/>
      <c r="B201" s="41"/>
      <c r="C201" s="42"/>
      <c r="D201" s="228" t="s">
        <v>197</v>
      </c>
      <c r="E201" s="42"/>
      <c r="F201" s="229" t="s">
        <v>2261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197</v>
      </c>
      <c r="AU201" s="19" t="s">
        <v>79</v>
      </c>
    </row>
    <row r="202" s="2" customFormat="1" ht="16.5" customHeight="1">
      <c r="A202" s="40"/>
      <c r="B202" s="41"/>
      <c r="C202" s="251" t="s">
        <v>371</v>
      </c>
      <c r="D202" s="251" t="s">
        <v>310</v>
      </c>
      <c r="E202" s="252" t="s">
        <v>2262</v>
      </c>
      <c r="F202" s="253" t="s">
        <v>2263</v>
      </c>
      <c r="G202" s="254" t="s">
        <v>134</v>
      </c>
      <c r="H202" s="255">
        <v>1</v>
      </c>
      <c r="I202" s="256"/>
      <c r="J202" s="257">
        <f>ROUND(I202*H202,2)</f>
        <v>0</v>
      </c>
      <c r="K202" s="253" t="s">
        <v>195</v>
      </c>
      <c r="L202" s="258"/>
      <c r="M202" s="259" t="s">
        <v>19</v>
      </c>
      <c r="N202" s="260" t="s">
        <v>40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2264</v>
      </c>
      <c r="AT202" s="217" t="s">
        <v>310</v>
      </c>
      <c r="AU202" s="217" t="s">
        <v>79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517</v>
      </c>
      <c r="BM202" s="217" t="s">
        <v>539</v>
      </c>
    </row>
    <row r="203" s="2" customFormat="1" ht="16.5" customHeight="1">
      <c r="A203" s="40"/>
      <c r="B203" s="41"/>
      <c r="C203" s="251" t="s">
        <v>376</v>
      </c>
      <c r="D203" s="251" t="s">
        <v>310</v>
      </c>
      <c r="E203" s="252" t="s">
        <v>2265</v>
      </c>
      <c r="F203" s="253" t="s">
        <v>2266</v>
      </c>
      <c r="G203" s="254" t="s">
        <v>134</v>
      </c>
      <c r="H203" s="255">
        <v>1</v>
      </c>
      <c r="I203" s="256"/>
      <c r="J203" s="257">
        <f>ROUND(I203*H203,2)</f>
        <v>0</v>
      </c>
      <c r="K203" s="253" t="s">
        <v>195</v>
      </c>
      <c r="L203" s="258"/>
      <c r="M203" s="259" t="s">
        <v>19</v>
      </c>
      <c r="N203" s="260" t="s">
        <v>40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2264</v>
      </c>
      <c r="AT203" s="217" t="s">
        <v>310</v>
      </c>
      <c r="AU203" s="217" t="s">
        <v>79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517</v>
      </c>
      <c r="BM203" s="217" t="s">
        <v>549</v>
      </c>
    </row>
    <row r="204" s="2" customFormat="1" ht="16.5" customHeight="1">
      <c r="A204" s="40"/>
      <c r="B204" s="41"/>
      <c r="C204" s="206" t="s">
        <v>381</v>
      </c>
      <c r="D204" s="206" t="s">
        <v>131</v>
      </c>
      <c r="E204" s="207" t="s">
        <v>2267</v>
      </c>
      <c r="F204" s="208" t="s">
        <v>2268</v>
      </c>
      <c r="G204" s="209" t="s">
        <v>166</v>
      </c>
      <c r="H204" s="210">
        <v>4</v>
      </c>
      <c r="I204" s="211"/>
      <c r="J204" s="212">
        <f>ROUND(I204*H204,2)</f>
        <v>0</v>
      </c>
      <c r="K204" s="208" t="s">
        <v>195</v>
      </c>
      <c r="L204" s="46"/>
      <c r="M204" s="213" t="s">
        <v>19</v>
      </c>
      <c r="N204" s="214" t="s">
        <v>40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517</v>
      </c>
      <c r="AT204" s="217" t="s">
        <v>131</v>
      </c>
      <c r="AU204" s="217" t="s">
        <v>79</v>
      </c>
      <c r="AY204" s="19" t="s">
        <v>128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517</v>
      </c>
      <c r="BM204" s="217" t="s">
        <v>560</v>
      </c>
    </row>
    <row r="205" s="2" customFormat="1">
      <c r="A205" s="40"/>
      <c r="B205" s="41"/>
      <c r="C205" s="42"/>
      <c r="D205" s="228" t="s">
        <v>197</v>
      </c>
      <c r="E205" s="42"/>
      <c r="F205" s="229" t="s">
        <v>2269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197</v>
      </c>
      <c r="AU205" s="19" t="s">
        <v>79</v>
      </c>
    </row>
    <row r="206" s="2" customFormat="1" ht="16.5" customHeight="1">
      <c r="A206" s="40"/>
      <c r="B206" s="41"/>
      <c r="C206" s="251" t="s">
        <v>386</v>
      </c>
      <c r="D206" s="251" t="s">
        <v>310</v>
      </c>
      <c r="E206" s="252" t="s">
        <v>2270</v>
      </c>
      <c r="F206" s="253" t="s">
        <v>2271</v>
      </c>
      <c r="G206" s="254" t="s">
        <v>134</v>
      </c>
      <c r="H206" s="255">
        <v>2</v>
      </c>
      <c r="I206" s="256"/>
      <c r="J206" s="257">
        <f>ROUND(I206*H206,2)</f>
        <v>0</v>
      </c>
      <c r="K206" s="253" t="s">
        <v>195</v>
      </c>
      <c r="L206" s="258"/>
      <c r="M206" s="259" t="s">
        <v>19</v>
      </c>
      <c r="N206" s="260" t="s">
        <v>40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2264</v>
      </c>
      <c r="AT206" s="217" t="s">
        <v>310</v>
      </c>
      <c r="AU206" s="217" t="s">
        <v>79</v>
      </c>
      <c r="AY206" s="19" t="s">
        <v>128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77</v>
      </c>
      <c r="BK206" s="218">
        <f>ROUND(I206*H206,2)</f>
        <v>0</v>
      </c>
      <c r="BL206" s="19" t="s">
        <v>517</v>
      </c>
      <c r="BM206" s="217" t="s">
        <v>575</v>
      </c>
    </row>
    <row r="207" s="2" customFormat="1" ht="16.5" customHeight="1">
      <c r="A207" s="40"/>
      <c r="B207" s="41"/>
      <c r="C207" s="251" t="s">
        <v>391</v>
      </c>
      <c r="D207" s="251" t="s">
        <v>310</v>
      </c>
      <c r="E207" s="252" t="s">
        <v>2272</v>
      </c>
      <c r="F207" s="253" t="s">
        <v>2273</v>
      </c>
      <c r="G207" s="254" t="s">
        <v>134</v>
      </c>
      <c r="H207" s="255">
        <v>2</v>
      </c>
      <c r="I207" s="256"/>
      <c r="J207" s="257">
        <f>ROUND(I207*H207,2)</f>
        <v>0</v>
      </c>
      <c r="K207" s="253" t="s">
        <v>195</v>
      </c>
      <c r="L207" s="258"/>
      <c r="M207" s="259" t="s">
        <v>19</v>
      </c>
      <c r="N207" s="260" t="s">
        <v>40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2264</v>
      </c>
      <c r="AT207" s="217" t="s">
        <v>310</v>
      </c>
      <c r="AU207" s="217" t="s">
        <v>79</v>
      </c>
      <c r="AY207" s="19" t="s">
        <v>128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517</v>
      </c>
      <c r="BM207" s="217" t="s">
        <v>585</v>
      </c>
    </row>
    <row r="208" s="2" customFormat="1" ht="16.5" customHeight="1">
      <c r="A208" s="40"/>
      <c r="B208" s="41"/>
      <c r="C208" s="206" t="s">
        <v>397</v>
      </c>
      <c r="D208" s="206" t="s">
        <v>131</v>
      </c>
      <c r="E208" s="207" t="s">
        <v>2274</v>
      </c>
      <c r="F208" s="208" t="s">
        <v>2275</v>
      </c>
      <c r="G208" s="209" t="s">
        <v>166</v>
      </c>
      <c r="H208" s="210">
        <v>2</v>
      </c>
      <c r="I208" s="211"/>
      <c r="J208" s="212">
        <f>ROUND(I208*H208,2)</f>
        <v>0</v>
      </c>
      <c r="K208" s="208" t="s">
        <v>195</v>
      </c>
      <c r="L208" s="46"/>
      <c r="M208" s="213" t="s">
        <v>19</v>
      </c>
      <c r="N208" s="214" t="s">
        <v>40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517</v>
      </c>
      <c r="AT208" s="217" t="s">
        <v>131</v>
      </c>
      <c r="AU208" s="217" t="s">
        <v>79</v>
      </c>
      <c r="AY208" s="19" t="s">
        <v>128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77</v>
      </c>
      <c r="BK208" s="218">
        <f>ROUND(I208*H208,2)</f>
        <v>0</v>
      </c>
      <c r="BL208" s="19" t="s">
        <v>517</v>
      </c>
      <c r="BM208" s="217" t="s">
        <v>595</v>
      </c>
    </row>
    <row r="209" s="2" customFormat="1">
      <c r="A209" s="40"/>
      <c r="B209" s="41"/>
      <c r="C209" s="42"/>
      <c r="D209" s="228" t="s">
        <v>197</v>
      </c>
      <c r="E209" s="42"/>
      <c r="F209" s="229" t="s">
        <v>2276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197</v>
      </c>
      <c r="AU209" s="19" t="s">
        <v>79</v>
      </c>
    </row>
    <row r="210" s="2" customFormat="1" ht="16.5" customHeight="1">
      <c r="A210" s="40"/>
      <c r="B210" s="41"/>
      <c r="C210" s="251" t="s">
        <v>402</v>
      </c>
      <c r="D210" s="251" t="s">
        <v>310</v>
      </c>
      <c r="E210" s="252" t="s">
        <v>2277</v>
      </c>
      <c r="F210" s="253" t="s">
        <v>2278</v>
      </c>
      <c r="G210" s="254" t="s">
        <v>166</v>
      </c>
      <c r="H210" s="255">
        <v>1</v>
      </c>
      <c r="I210" s="256"/>
      <c r="J210" s="257">
        <f>ROUND(I210*H210,2)</f>
        <v>0</v>
      </c>
      <c r="K210" s="253" t="s">
        <v>19</v>
      </c>
      <c r="L210" s="258"/>
      <c r="M210" s="259" t="s">
        <v>19</v>
      </c>
      <c r="N210" s="260" t="s">
        <v>40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2264</v>
      </c>
      <c r="AT210" s="217" t="s">
        <v>310</v>
      </c>
      <c r="AU210" s="217" t="s">
        <v>79</v>
      </c>
      <c r="AY210" s="19" t="s">
        <v>128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517</v>
      </c>
      <c r="BM210" s="217" t="s">
        <v>607</v>
      </c>
    </row>
    <row r="211" s="2" customFormat="1" ht="16.5" customHeight="1">
      <c r="A211" s="40"/>
      <c r="B211" s="41"/>
      <c r="C211" s="251" t="s">
        <v>407</v>
      </c>
      <c r="D211" s="251" t="s">
        <v>310</v>
      </c>
      <c r="E211" s="252" t="s">
        <v>2279</v>
      </c>
      <c r="F211" s="253" t="s">
        <v>2280</v>
      </c>
      <c r="G211" s="254" t="s">
        <v>134</v>
      </c>
      <c r="H211" s="255">
        <v>1</v>
      </c>
      <c r="I211" s="256"/>
      <c r="J211" s="257">
        <f>ROUND(I211*H211,2)</f>
        <v>0</v>
      </c>
      <c r="K211" s="253" t="s">
        <v>195</v>
      </c>
      <c r="L211" s="258"/>
      <c r="M211" s="259" t="s">
        <v>19</v>
      </c>
      <c r="N211" s="260" t="s">
        <v>40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2264</v>
      </c>
      <c r="AT211" s="217" t="s">
        <v>310</v>
      </c>
      <c r="AU211" s="217" t="s">
        <v>79</v>
      </c>
      <c r="AY211" s="19" t="s">
        <v>128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517</v>
      </c>
      <c r="BM211" s="217" t="s">
        <v>618</v>
      </c>
    </row>
    <row r="212" s="2" customFormat="1" ht="16.5" customHeight="1">
      <c r="A212" s="40"/>
      <c r="B212" s="41"/>
      <c r="C212" s="206" t="s">
        <v>412</v>
      </c>
      <c r="D212" s="206" t="s">
        <v>131</v>
      </c>
      <c r="E212" s="207" t="s">
        <v>2281</v>
      </c>
      <c r="F212" s="208" t="s">
        <v>2282</v>
      </c>
      <c r="G212" s="209" t="s">
        <v>166</v>
      </c>
      <c r="H212" s="210">
        <v>1</v>
      </c>
      <c r="I212" s="211"/>
      <c r="J212" s="212">
        <f>ROUND(I212*H212,2)</f>
        <v>0</v>
      </c>
      <c r="K212" s="208" t="s">
        <v>195</v>
      </c>
      <c r="L212" s="46"/>
      <c r="M212" s="213" t="s">
        <v>19</v>
      </c>
      <c r="N212" s="214" t="s">
        <v>40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517</v>
      </c>
      <c r="AT212" s="217" t="s">
        <v>131</v>
      </c>
      <c r="AU212" s="217" t="s">
        <v>79</v>
      </c>
      <c r="AY212" s="19" t="s">
        <v>128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77</v>
      </c>
      <c r="BK212" s="218">
        <f>ROUND(I212*H212,2)</f>
        <v>0</v>
      </c>
      <c r="BL212" s="19" t="s">
        <v>517</v>
      </c>
      <c r="BM212" s="217" t="s">
        <v>628</v>
      </c>
    </row>
    <row r="213" s="2" customFormat="1">
      <c r="A213" s="40"/>
      <c r="B213" s="41"/>
      <c r="C213" s="42"/>
      <c r="D213" s="228" t="s">
        <v>197</v>
      </c>
      <c r="E213" s="42"/>
      <c r="F213" s="229" t="s">
        <v>2283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197</v>
      </c>
      <c r="AU213" s="19" t="s">
        <v>79</v>
      </c>
    </row>
    <row r="214" s="2" customFormat="1" ht="16.5" customHeight="1">
      <c r="A214" s="40"/>
      <c r="B214" s="41"/>
      <c r="C214" s="251" t="s">
        <v>416</v>
      </c>
      <c r="D214" s="251" t="s">
        <v>310</v>
      </c>
      <c r="E214" s="252" t="s">
        <v>2284</v>
      </c>
      <c r="F214" s="253" t="s">
        <v>2285</v>
      </c>
      <c r="G214" s="254" t="s">
        <v>134</v>
      </c>
      <c r="H214" s="255">
        <v>1</v>
      </c>
      <c r="I214" s="256"/>
      <c r="J214" s="257">
        <f>ROUND(I214*H214,2)</f>
        <v>0</v>
      </c>
      <c r="K214" s="253" t="s">
        <v>195</v>
      </c>
      <c r="L214" s="258"/>
      <c r="M214" s="259" t="s">
        <v>19</v>
      </c>
      <c r="N214" s="260" t="s">
        <v>40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2264</v>
      </c>
      <c r="AT214" s="217" t="s">
        <v>310</v>
      </c>
      <c r="AU214" s="217" t="s">
        <v>79</v>
      </c>
      <c r="AY214" s="19" t="s">
        <v>128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77</v>
      </c>
      <c r="BK214" s="218">
        <f>ROUND(I214*H214,2)</f>
        <v>0</v>
      </c>
      <c r="BL214" s="19" t="s">
        <v>517</v>
      </c>
      <c r="BM214" s="217" t="s">
        <v>646</v>
      </c>
    </row>
    <row r="215" s="2" customFormat="1" ht="16.5" customHeight="1">
      <c r="A215" s="40"/>
      <c r="B215" s="41"/>
      <c r="C215" s="206" t="s">
        <v>421</v>
      </c>
      <c r="D215" s="206" t="s">
        <v>131</v>
      </c>
      <c r="E215" s="207" t="s">
        <v>2286</v>
      </c>
      <c r="F215" s="208" t="s">
        <v>2287</v>
      </c>
      <c r="G215" s="209" t="s">
        <v>243</v>
      </c>
      <c r="H215" s="210">
        <v>16</v>
      </c>
      <c r="I215" s="211"/>
      <c r="J215" s="212">
        <f>ROUND(I215*H215,2)</f>
        <v>0</v>
      </c>
      <c r="K215" s="208" t="s">
        <v>195</v>
      </c>
      <c r="L215" s="46"/>
      <c r="M215" s="213" t="s">
        <v>19</v>
      </c>
      <c r="N215" s="214" t="s">
        <v>40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517</v>
      </c>
      <c r="AT215" s="217" t="s">
        <v>131</v>
      </c>
      <c r="AU215" s="217" t="s">
        <v>79</v>
      </c>
      <c r="AY215" s="19" t="s">
        <v>128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77</v>
      </c>
      <c r="BK215" s="218">
        <f>ROUND(I215*H215,2)</f>
        <v>0</v>
      </c>
      <c r="BL215" s="19" t="s">
        <v>517</v>
      </c>
      <c r="BM215" s="217" t="s">
        <v>659</v>
      </c>
    </row>
    <row r="216" s="2" customFormat="1">
      <c r="A216" s="40"/>
      <c r="B216" s="41"/>
      <c r="C216" s="42"/>
      <c r="D216" s="228" t="s">
        <v>197</v>
      </c>
      <c r="E216" s="42"/>
      <c r="F216" s="229" t="s">
        <v>2288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197</v>
      </c>
      <c r="AU216" s="19" t="s">
        <v>79</v>
      </c>
    </row>
    <row r="217" s="2" customFormat="1" ht="16.5" customHeight="1">
      <c r="A217" s="40"/>
      <c r="B217" s="41"/>
      <c r="C217" s="206" t="s">
        <v>425</v>
      </c>
      <c r="D217" s="206" t="s">
        <v>131</v>
      </c>
      <c r="E217" s="207" t="s">
        <v>2289</v>
      </c>
      <c r="F217" s="208" t="s">
        <v>2290</v>
      </c>
      <c r="G217" s="209" t="s">
        <v>243</v>
      </c>
      <c r="H217" s="210">
        <v>49.600000000000001</v>
      </c>
      <c r="I217" s="211"/>
      <c r="J217" s="212">
        <f>ROUND(I217*H217,2)</f>
        <v>0</v>
      </c>
      <c r="K217" s="208" t="s">
        <v>195</v>
      </c>
      <c r="L217" s="46"/>
      <c r="M217" s="213" t="s">
        <v>19</v>
      </c>
      <c r="N217" s="214" t="s">
        <v>40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517</v>
      </c>
      <c r="AT217" s="217" t="s">
        <v>131</v>
      </c>
      <c r="AU217" s="217" t="s">
        <v>79</v>
      </c>
      <c r="AY217" s="19" t="s">
        <v>128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517</v>
      </c>
      <c r="BM217" s="217" t="s">
        <v>673</v>
      </c>
    </row>
    <row r="218" s="2" customFormat="1">
      <c r="A218" s="40"/>
      <c r="B218" s="41"/>
      <c r="C218" s="42"/>
      <c r="D218" s="228" t="s">
        <v>197</v>
      </c>
      <c r="E218" s="42"/>
      <c r="F218" s="229" t="s">
        <v>2291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197</v>
      </c>
      <c r="AU218" s="19" t="s">
        <v>79</v>
      </c>
    </row>
    <row r="219" s="14" customFormat="1">
      <c r="A219" s="14"/>
      <c r="B219" s="240"/>
      <c r="C219" s="241"/>
      <c r="D219" s="219" t="s">
        <v>224</v>
      </c>
      <c r="E219" s="242" t="s">
        <v>19</v>
      </c>
      <c r="F219" s="243" t="s">
        <v>2248</v>
      </c>
      <c r="G219" s="241"/>
      <c r="H219" s="244">
        <v>49.600000000000001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224</v>
      </c>
      <c r="AU219" s="250" t="s">
        <v>79</v>
      </c>
      <c r="AV219" s="14" t="s">
        <v>79</v>
      </c>
      <c r="AW219" s="14" t="s">
        <v>31</v>
      </c>
      <c r="AX219" s="14" t="s">
        <v>69</v>
      </c>
      <c r="AY219" s="250" t="s">
        <v>128</v>
      </c>
    </row>
    <row r="220" s="15" customFormat="1">
      <c r="A220" s="15"/>
      <c r="B220" s="261"/>
      <c r="C220" s="262"/>
      <c r="D220" s="219" t="s">
        <v>224</v>
      </c>
      <c r="E220" s="263" t="s">
        <v>19</v>
      </c>
      <c r="F220" s="264" t="s">
        <v>473</v>
      </c>
      <c r="G220" s="262"/>
      <c r="H220" s="265">
        <v>49.600000000000001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224</v>
      </c>
      <c r="AU220" s="271" t="s">
        <v>79</v>
      </c>
      <c r="AV220" s="15" t="s">
        <v>145</v>
      </c>
      <c r="AW220" s="15" t="s">
        <v>31</v>
      </c>
      <c r="AX220" s="15" t="s">
        <v>77</v>
      </c>
      <c r="AY220" s="271" t="s">
        <v>128</v>
      </c>
    </row>
    <row r="221" s="2" customFormat="1" ht="16.5" customHeight="1">
      <c r="A221" s="40"/>
      <c r="B221" s="41"/>
      <c r="C221" s="251" t="s">
        <v>429</v>
      </c>
      <c r="D221" s="251" t="s">
        <v>310</v>
      </c>
      <c r="E221" s="252" t="s">
        <v>2292</v>
      </c>
      <c r="F221" s="253" t="s">
        <v>2293</v>
      </c>
      <c r="G221" s="254" t="s">
        <v>243</v>
      </c>
      <c r="H221" s="255">
        <v>52.079999999999998</v>
      </c>
      <c r="I221" s="256"/>
      <c r="J221" s="257">
        <f>ROUND(I221*H221,2)</f>
        <v>0</v>
      </c>
      <c r="K221" s="253" t="s">
        <v>19</v>
      </c>
      <c r="L221" s="258"/>
      <c r="M221" s="259" t="s">
        <v>19</v>
      </c>
      <c r="N221" s="260" t="s">
        <v>40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2264</v>
      </c>
      <c r="AT221" s="217" t="s">
        <v>310</v>
      </c>
      <c r="AU221" s="217" t="s">
        <v>79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77</v>
      </c>
      <c r="BK221" s="218">
        <f>ROUND(I221*H221,2)</f>
        <v>0</v>
      </c>
      <c r="BL221" s="19" t="s">
        <v>517</v>
      </c>
      <c r="BM221" s="217" t="s">
        <v>974</v>
      </c>
    </row>
    <row r="222" s="2" customFormat="1" ht="16.5" customHeight="1">
      <c r="A222" s="40"/>
      <c r="B222" s="41"/>
      <c r="C222" s="206" t="s">
        <v>434</v>
      </c>
      <c r="D222" s="206" t="s">
        <v>131</v>
      </c>
      <c r="E222" s="207" t="s">
        <v>2294</v>
      </c>
      <c r="F222" s="208" t="s">
        <v>2295</v>
      </c>
      <c r="G222" s="209" t="s">
        <v>243</v>
      </c>
      <c r="H222" s="210">
        <v>41</v>
      </c>
      <c r="I222" s="211"/>
      <c r="J222" s="212">
        <f>ROUND(I222*H222,2)</f>
        <v>0</v>
      </c>
      <c r="K222" s="208" t="s">
        <v>195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517</v>
      </c>
      <c r="AT222" s="217" t="s">
        <v>131</v>
      </c>
      <c r="AU222" s="217" t="s">
        <v>79</v>
      </c>
      <c r="AY222" s="19" t="s">
        <v>128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517</v>
      </c>
      <c r="BM222" s="217" t="s">
        <v>982</v>
      </c>
    </row>
    <row r="223" s="2" customFormat="1">
      <c r="A223" s="40"/>
      <c r="B223" s="41"/>
      <c r="C223" s="42"/>
      <c r="D223" s="228" t="s">
        <v>197</v>
      </c>
      <c r="E223" s="42"/>
      <c r="F223" s="229" t="s">
        <v>2296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197</v>
      </c>
      <c r="AU223" s="19" t="s">
        <v>79</v>
      </c>
    </row>
    <row r="224" s="2" customFormat="1" ht="16.5" customHeight="1">
      <c r="A224" s="40"/>
      <c r="B224" s="41"/>
      <c r="C224" s="251" t="s">
        <v>438</v>
      </c>
      <c r="D224" s="251" t="s">
        <v>310</v>
      </c>
      <c r="E224" s="252" t="s">
        <v>2297</v>
      </c>
      <c r="F224" s="253" t="s">
        <v>2298</v>
      </c>
      <c r="G224" s="254" t="s">
        <v>243</v>
      </c>
      <c r="H224" s="255">
        <v>45.674999999999997</v>
      </c>
      <c r="I224" s="256"/>
      <c r="J224" s="257">
        <f>ROUND(I224*H224,2)</f>
        <v>0</v>
      </c>
      <c r="K224" s="253" t="s">
        <v>19</v>
      </c>
      <c r="L224" s="258"/>
      <c r="M224" s="259" t="s">
        <v>19</v>
      </c>
      <c r="N224" s="260" t="s">
        <v>40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2264</v>
      </c>
      <c r="AT224" s="217" t="s">
        <v>310</v>
      </c>
      <c r="AU224" s="217" t="s">
        <v>79</v>
      </c>
      <c r="AY224" s="19" t="s">
        <v>128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77</v>
      </c>
      <c r="BK224" s="218">
        <f>ROUND(I224*H224,2)</f>
        <v>0</v>
      </c>
      <c r="BL224" s="19" t="s">
        <v>517</v>
      </c>
      <c r="BM224" s="217" t="s">
        <v>990</v>
      </c>
    </row>
    <row r="225" s="14" customFormat="1">
      <c r="A225" s="14"/>
      <c r="B225" s="240"/>
      <c r="C225" s="241"/>
      <c r="D225" s="219" t="s">
        <v>224</v>
      </c>
      <c r="E225" s="242" t="s">
        <v>19</v>
      </c>
      <c r="F225" s="243" t="s">
        <v>2299</v>
      </c>
      <c r="G225" s="241"/>
      <c r="H225" s="244">
        <v>45.674999999999997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224</v>
      </c>
      <c r="AU225" s="250" t="s">
        <v>79</v>
      </c>
      <c r="AV225" s="14" t="s">
        <v>79</v>
      </c>
      <c r="AW225" s="14" t="s">
        <v>31</v>
      </c>
      <c r="AX225" s="14" t="s">
        <v>69</v>
      </c>
      <c r="AY225" s="250" t="s">
        <v>128</v>
      </c>
    </row>
    <row r="226" s="15" customFormat="1">
      <c r="A226" s="15"/>
      <c r="B226" s="261"/>
      <c r="C226" s="262"/>
      <c r="D226" s="219" t="s">
        <v>224</v>
      </c>
      <c r="E226" s="263" t="s">
        <v>19</v>
      </c>
      <c r="F226" s="264" t="s">
        <v>473</v>
      </c>
      <c r="G226" s="262"/>
      <c r="H226" s="265">
        <v>45.674999999999997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224</v>
      </c>
      <c r="AU226" s="271" t="s">
        <v>79</v>
      </c>
      <c r="AV226" s="15" t="s">
        <v>145</v>
      </c>
      <c r="AW226" s="15" t="s">
        <v>31</v>
      </c>
      <c r="AX226" s="15" t="s">
        <v>77</v>
      </c>
      <c r="AY226" s="271" t="s">
        <v>128</v>
      </c>
    </row>
    <row r="227" s="2" customFormat="1" ht="16.5" customHeight="1">
      <c r="A227" s="40"/>
      <c r="B227" s="41"/>
      <c r="C227" s="206" t="s">
        <v>442</v>
      </c>
      <c r="D227" s="206" t="s">
        <v>131</v>
      </c>
      <c r="E227" s="207" t="s">
        <v>2300</v>
      </c>
      <c r="F227" s="208" t="s">
        <v>2301</v>
      </c>
      <c r="G227" s="209" t="s">
        <v>243</v>
      </c>
      <c r="H227" s="210">
        <v>16</v>
      </c>
      <c r="I227" s="211"/>
      <c r="J227" s="212">
        <f>ROUND(I227*H227,2)</f>
        <v>0</v>
      </c>
      <c r="K227" s="208" t="s">
        <v>195</v>
      </c>
      <c r="L227" s="46"/>
      <c r="M227" s="213" t="s">
        <v>19</v>
      </c>
      <c r="N227" s="214" t="s">
        <v>40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517</v>
      </c>
      <c r="AT227" s="217" t="s">
        <v>131</v>
      </c>
      <c r="AU227" s="217" t="s">
        <v>79</v>
      </c>
      <c r="AY227" s="19" t="s">
        <v>128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77</v>
      </c>
      <c r="BK227" s="218">
        <f>ROUND(I227*H227,2)</f>
        <v>0</v>
      </c>
      <c r="BL227" s="19" t="s">
        <v>517</v>
      </c>
      <c r="BM227" s="217" t="s">
        <v>994</v>
      </c>
    </row>
    <row r="228" s="2" customFormat="1">
      <c r="A228" s="40"/>
      <c r="B228" s="41"/>
      <c r="C228" s="42"/>
      <c r="D228" s="228" t="s">
        <v>197</v>
      </c>
      <c r="E228" s="42"/>
      <c r="F228" s="229" t="s">
        <v>2302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197</v>
      </c>
      <c r="AU228" s="19" t="s">
        <v>79</v>
      </c>
    </row>
    <row r="229" s="2" customFormat="1" ht="16.5" customHeight="1">
      <c r="A229" s="40"/>
      <c r="B229" s="41"/>
      <c r="C229" s="251" t="s">
        <v>446</v>
      </c>
      <c r="D229" s="251" t="s">
        <v>310</v>
      </c>
      <c r="E229" s="252" t="s">
        <v>2303</v>
      </c>
      <c r="F229" s="253" t="s">
        <v>2304</v>
      </c>
      <c r="G229" s="254" t="s">
        <v>243</v>
      </c>
      <c r="H229" s="255">
        <v>16</v>
      </c>
      <c r="I229" s="256"/>
      <c r="J229" s="257">
        <f>ROUND(I229*H229,2)</f>
        <v>0</v>
      </c>
      <c r="K229" s="253" t="s">
        <v>195</v>
      </c>
      <c r="L229" s="258"/>
      <c r="M229" s="259" t="s">
        <v>19</v>
      </c>
      <c r="N229" s="260" t="s">
        <v>40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2264</v>
      </c>
      <c r="AT229" s="217" t="s">
        <v>310</v>
      </c>
      <c r="AU229" s="217" t="s">
        <v>79</v>
      </c>
      <c r="AY229" s="19" t="s">
        <v>128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517</v>
      </c>
      <c r="BM229" s="217" t="s">
        <v>1000</v>
      </c>
    </row>
    <row r="230" s="2" customFormat="1" ht="16.5" customHeight="1">
      <c r="A230" s="40"/>
      <c r="B230" s="41"/>
      <c r="C230" s="206" t="s">
        <v>450</v>
      </c>
      <c r="D230" s="206" t="s">
        <v>131</v>
      </c>
      <c r="E230" s="207" t="s">
        <v>2305</v>
      </c>
      <c r="F230" s="208" t="s">
        <v>2306</v>
      </c>
      <c r="G230" s="209" t="s">
        <v>166</v>
      </c>
      <c r="H230" s="210">
        <v>1</v>
      </c>
      <c r="I230" s="211"/>
      <c r="J230" s="212">
        <f>ROUND(I230*H230,2)</f>
        <v>0</v>
      </c>
      <c r="K230" s="208" t="s">
        <v>195</v>
      </c>
      <c r="L230" s="46"/>
      <c r="M230" s="213" t="s">
        <v>19</v>
      </c>
      <c r="N230" s="214" t="s">
        <v>40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517</v>
      </c>
      <c r="AT230" s="217" t="s">
        <v>131</v>
      </c>
      <c r="AU230" s="217" t="s">
        <v>79</v>
      </c>
      <c r="AY230" s="19" t="s">
        <v>128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77</v>
      </c>
      <c r="BK230" s="218">
        <f>ROUND(I230*H230,2)</f>
        <v>0</v>
      </c>
      <c r="BL230" s="19" t="s">
        <v>517</v>
      </c>
      <c r="BM230" s="217" t="s">
        <v>1004</v>
      </c>
    </row>
    <row r="231" s="2" customFormat="1">
      <c r="A231" s="40"/>
      <c r="B231" s="41"/>
      <c r="C231" s="42"/>
      <c r="D231" s="228" t="s">
        <v>197</v>
      </c>
      <c r="E231" s="42"/>
      <c r="F231" s="229" t="s">
        <v>2307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197</v>
      </c>
      <c r="AU231" s="19" t="s">
        <v>79</v>
      </c>
    </row>
    <row r="232" s="2" customFormat="1" ht="16.5" customHeight="1">
      <c r="A232" s="40"/>
      <c r="B232" s="41"/>
      <c r="C232" s="251" t="s">
        <v>455</v>
      </c>
      <c r="D232" s="251" t="s">
        <v>310</v>
      </c>
      <c r="E232" s="252" t="s">
        <v>2308</v>
      </c>
      <c r="F232" s="253" t="s">
        <v>2309</v>
      </c>
      <c r="G232" s="254" t="s">
        <v>134</v>
      </c>
      <c r="H232" s="255">
        <v>1</v>
      </c>
      <c r="I232" s="256"/>
      <c r="J232" s="257">
        <f>ROUND(I232*H232,2)</f>
        <v>0</v>
      </c>
      <c r="K232" s="253" t="s">
        <v>195</v>
      </c>
      <c r="L232" s="258"/>
      <c r="M232" s="259" t="s">
        <v>19</v>
      </c>
      <c r="N232" s="260" t="s">
        <v>40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2264</v>
      </c>
      <c r="AT232" s="217" t="s">
        <v>310</v>
      </c>
      <c r="AU232" s="217" t="s">
        <v>79</v>
      </c>
      <c r="AY232" s="19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77</v>
      </c>
      <c r="BK232" s="218">
        <f>ROUND(I232*H232,2)</f>
        <v>0</v>
      </c>
      <c r="BL232" s="19" t="s">
        <v>517</v>
      </c>
      <c r="BM232" s="217" t="s">
        <v>1010</v>
      </c>
    </row>
    <row r="233" s="2" customFormat="1" ht="16.5" customHeight="1">
      <c r="A233" s="40"/>
      <c r="B233" s="41"/>
      <c r="C233" s="206" t="s">
        <v>459</v>
      </c>
      <c r="D233" s="206" t="s">
        <v>131</v>
      </c>
      <c r="E233" s="207" t="s">
        <v>2310</v>
      </c>
      <c r="F233" s="208" t="s">
        <v>2311</v>
      </c>
      <c r="G233" s="209" t="s">
        <v>209</v>
      </c>
      <c r="H233" s="210">
        <v>2</v>
      </c>
      <c r="I233" s="211"/>
      <c r="J233" s="212">
        <f>ROUND(I233*H233,2)</f>
        <v>0</v>
      </c>
      <c r="K233" s="208" t="s">
        <v>195</v>
      </c>
      <c r="L233" s="46"/>
      <c r="M233" s="213" t="s">
        <v>19</v>
      </c>
      <c r="N233" s="214" t="s">
        <v>40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517</v>
      </c>
      <c r="AT233" s="217" t="s">
        <v>131</v>
      </c>
      <c r="AU233" s="217" t="s">
        <v>79</v>
      </c>
      <c r="AY233" s="19" t="s">
        <v>128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77</v>
      </c>
      <c r="BK233" s="218">
        <f>ROUND(I233*H233,2)</f>
        <v>0</v>
      </c>
      <c r="BL233" s="19" t="s">
        <v>517</v>
      </c>
      <c r="BM233" s="217" t="s">
        <v>1017</v>
      </c>
    </row>
    <row r="234" s="2" customFormat="1">
      <c r="A234" s="40"/>
      <c r="B234" s="41"/>
      <c r="C234" s="42"/>
      <c r="D234" s="228" t="s">
        <v>197</v>
      </c>
      <c r="E234" s="42"/>
      <c r="F234" s="229" t="s">
        <v>2312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197</v>
      </c>
      <c r="AU234" s="19" t="s">
        <v>79</v>
      </c>
    </row>
    <row r="235" s="2" customFormat="1" ht="16.5" customHeight="1">
      <c r="A235" s="40"/>
      <c r="B235" s="41"/>
      <c r="C235" s="251" t="s">
        <v>464</v>
      </c>
      <c r="D235" s="251" t="s">
        <v>310</v>
      </c>
      <c r="E235" s="252" t="s">
        <v>2313</v>
      </c>
      <c r="F235" s="253" t="s">
        <v>2314</v>
      </c>
      <c r="G235" s="254" t="s">
        <v>134</v>
      </c>
      <c r="H235" s="255">
        <v>2</v>
      </c>
      <c r="I235" s="256"/>
      <c r="J235" s="257">
        <f>ROUND(I235*H235,2)</f>
        <v>0</v>
      </c>
      <c r="K235" s="253" t="s">
        <v>195</v>
      </c>
      <c r="L235" s="258"/>
      <c r="M235" s="259" t="s">
        <v>19</v>
      </c>
      <c r="N235" s="260" t="s">
        <v>40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2264</v>
      </c>
      <c r="AT235" s="217" t="s">
        <v>310</v>
      </c>
      <c r="AU235" s="217" t="s">
        <v>79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517</v>
      </c>
      <c r="BM235" s="217" t="s">
        <v>1025</v>
      </c>
    </row>
    <row r="236" s="2" customFormat="1" ht="16.5" customHeight="1">
      <c r="A236" s="40"/>
      <c r="B236" s="41"/>
      <c r="C236" s="206" t="s">
        <v>474</v>
      </c>
      <c r="D236" s="206" t="s">
        <v>131</v>
      </c>
      <c r="E236" s="207" t="s">
        <v>2315</v>
      </c>
      <c r="F236" s="208" t="s">
        <v>2316</v>
      </c>
      <c r="G236" s="209" t="s">
        <v>166</v>
      </c>
      <c r="H236" s="210">
        <v>3</v>
      </c>
      <c r="I236" s="211"/>
      <c r="J236" s="212">
        <f>ROUND(I236*H236,2)</f>
        <v>0</v>
      </c>
      <c r="K236" s="208" t="s">
        <v>195</v>
      </c>
      <c r="L236" s="46"/>
      <c r="M236" s="213" t="s">
        <v>19</v>
      </c>
      <c r="N236" s="214" t="s">
        <v>40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517</v>
      </c>
      <c r="AT236" s="217" t="s">
        <v>131</v>
      </c>
      <c r="AU236" s="217" t="s">
        <v>79</v>
      </c>
      <c r="AY236" s="19" t="s">
        <v>128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77</v>
      </c>
      <c r="BK236" s="218">
        <f>ROUND(I236*H236,2)</f>
        <v>0</v>
      </c>
      <c r="BL236" s="19" t="s">
        <v>517</v>
      </c>
      <c r="BM236" s="217" t="s">
        <v>1042</v>
      </c>
    </row>
    <row r="237" s="2" customFormat="1">
      <c r="A237" s="40"/>
      <c r="B237" s="41"/>
      <c r="C237" s="42"/>
      <c r="D237" s="228" t="s">
        <v>197</v>
      </c>
      <c r="E237" s="42"/>
      <c r="F237" s="229" t="s">
        <v>2317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197</v>
      </c>
      <c r="AU237" s="19" t="s">
        <v>79</v>
      </c>
    </row>
    <row r="238" s="2" customFormat="1" ht="16.5" customHeight="1">
      <c r="A238" s="40"/>
      <c r="B238" s="41"/>
      <c r="C238" s="251" t="s">
        <v>478</v>
      </c>
      <c r="D238" s="251" t="s">
        <v>310</v>
      </c>
      <c r="E238" s="252" t="s">
        <v>2318</v>
      </c>
      <c r="F238" s="253" t="s">
        <v>2319</v>
      </c>
      <c r="G238" s="254" t="s">
        <v>134</v>
      </c>
      <c r="H238" s="255">
        <v>3</v>
      </c>
      <c r="I238" s="256"/>
      <c r="J238" s="257">
        <f>ROUND(I238*H238,2)</f>
        <v>0</v>
      </c>
      <c r="K238" s="253" t="s">
        <v>195</v>
      </c>
      <c r="L238" s="258"/>
      <c r="M238" s="259" t="s">
        <v>19</v>
      </c>
      <c r="N238" s="260" t="s">
        <v>40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2264</v>
      </c>
      <c r="AT238" s="217" t="s">
        <v>310</v>
      </c>
      <c r="AU238" s="217" t="s">
        <v>79</v>
      </c>
      <c r="AY238" s="19" t="s">
        <v>128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77</v>
      </c>
      <c r="BK238" s="218">
        <f>ROUND(I238*H238,2)</f>
        <v>0</v>
      </c>
      <c r="BL238" s="19" t="s">
        <v>517</v>
      </c>
      <c r="BM238" s="217" t="s">
        <v>1049</v>
      </c>
    </row>
    <row r="239" s="2" customFormat="1" ht="16.5" customHeight="1">
      <c r="A239" s="40"/>
      <c r="B239" s="41"/>
      <c r="C239" s="206" t="s">
        <v>482</v>
      </c>
      <c r="D239" s="206" t="s">
        <v>131</v>
      </c>
      <c r="E239" s="207" t="s">
        <v>2320</v>
      </c>
      <c r="F239" s="208" t="s">
        <v>2321</v>
      </c>
      <c r="G239" s="209" t="s">
        <v>134</v>
      </c>
      <c r="H239" s="210">
        <v>6</v>
      </c>
      <c r="I239" s="211"/>
      <c r="J239" s="212">
        <f>ROUND(I239*H239,2)</f>
        <v>0</v>
      </c>
      <c r="K239" s="208" t="s">
        <v>195</v>
      </c>
      <c r="L239" s="46"/>
      <c r="M239" s="213" t="s">
        <v>19</v>
      </c>
      <c r="N239" s="214" t="s">
        <v>40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517</v>
      </c>
      <c r="AT239" s="217" t="s">
        <v>131</v>
      </c>
      <c r="AU239" s="217" t="s">
        <v>79</v>
      </c>
      <c r="AY239" s="19" t="s">
        <v>128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77</v>
      </c>
      <c r="BK239" s="218">
        <f>ROUND(I239*H239,2)</f>
        <v>0</v>
      </c>
      <c r="BL239" s="19" t="s">
        <v>517</v>
      </c>
      <c r="BM239" s="217" t="s">
        <v>1058</v>
      </c>
    </row>
    <row r="240" s="2" customFormat="1">
      <c r="A240" s="40"/>
      <c r="B240" s="41"/>
      <c r="C240" s="42"/>
      <c r="D240" s="228" t="s">
        <v>197</v>
      </c>
      <c r="E240" s="42"/>
      <c r="F240" s="229" t="s">
        <v>2322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197</v>
      </c>
      <c r="AU240" s="19" t="s">
        <v>79</v>
      </c>
    </row>
    <row r="241" s="2" customFormat="1" ht="16.5" customHeight="1">
      <c r="A241" s="40"/>
      <c r="B241" s="41"/>
      <c r="C241" s="206" t="s">
        <v>486</v>
      </c>
      <c r="D241" s="206" t="s">
        <v>131</v>
      </c>
      <c r="E241" s="207" t="s">
        <v>2323</v>
      </c>
      <c r="F241" s="208" t="s">
        <v>2324</v>
      </c>
      <c r="G241" s="209" t="s">
        <v>134</v>
      </c>
      <c r="H241" s="210">
        <v>2</v>
      </c>
      <c r="I241" s="211"/>
      <c r="J241" s="212">
        <f>ROUND(I241*H241,2)</f>
        <v>0</v>
      </c>
      <c r="K241" s="208" t="s">
        <v>195</v>
      </c>
      <c r="L241" s="46"/>
      <c r="M241" s="213" t="s">
        <v>19</v>
      </c>
      <c r="N241" s="214" t="s">
        <v>40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517</v>
      </c>
      <c r="AT241" s="217" t="s">
        <v>131</v>
      </c>
      <c r="AU241" s="217" t="s">
        <v>79</v>
      </c>
      <c r="AY241" s="19" t="s">
        <v>128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77</v>
      </c>
      <c r="BK241" s="218">
        <f>ROUND(I241*H241,2)</f>
        <v>0</v>
      </c>
      <c r="BL241" s="19" t="s">
        <v>517</v>
      </c>
      <c r="BM241" s="217" t="s">
        <v>1070</v>
      </c>
    </row>
    <row r="242" s="2" customFormat="1">
      <c r="A242" s="40"/>
      <c r="B242" s="41"/>
      <c r="C242" s="42"/>
      <c r="D242" s="228" t="s">
        <v>197</v>
      </c>
      <c r="E242" s="42"/>
      <c r="F242" s="229" t="s">
        <v>2325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197</v>
      </c>
      <c r="AU242" s="19" t="s">
        <v>79</v>
      </c>
    </row>
    <row r="243" s="2" customFormat="1" ht="16.5" customHeight="1">
      <c r="A243" s="40"/>
      <c r="B243" s="41"/>
      <c r="C243" s="206" t="s">
        <v>490</v>
      </c>
      <c r="D243" s="206" t="s">
        <v>131</v>
      </c>
      <c r="E243" s="207" t="s">
        <v>2326</v>
      </c>
      <c r="F243" s="208" t="s">
        <v>2327</v>
      </c>
      <c r="G243" s="209" t="s">
        <v>1158</v>
      </c>
      <c r="H243" s="210">
        <v>25</v>
      </c>
      <c r="I243" s="211"/>
      <c r="J243" s="212">
        <f>ROUND(I243*H243,2)</f>
        <v>0</v>
      </c>
      <c r="K243" s="208" t="s">
        <v>195</v>
      </c>
      <c r="L243" s="46"/>
      <c r="M243" s="213" t="s">
        <v>19</v>
      </c>
      <c r="N243" s="214" t="s">
        <v>40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517</v>
      </c>
      <c r="AT243" s="217" t="s">
        <v>131</v>
      </c>
      <c r="AU243" s="217" t="s">
        <v>79</v>
      </c>
      <c r="AY243" s="19" t="s">
        <v>128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517</v>
      </c>
      <c r="BM243" s="217" t="s">
        <v>1080</v>
      </c>
    </row>
    <row r="244" s="2" customFormat="1">
      <c r="A244" s="40"/>
      <c r="B244" s="41"/>
      <c r="C244" s="42"/>
      <c r="D244" s="228" t="s">
        <v>197</v>
      </c>
      <c r="E244" s="42"/>
      <c r="F244" s="229" t="s">
        <v>2328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197</v>
      </c>
      <c r="AU244" s="19" t="s">
        <v>79</v>
      </c>
    </row>
    <row r="245" s="12" customFormat="1" ht="25.92" customHeight="1">
      <c r="A245" s="12"/>
      <c r="B245" s="190"/>
      <c r="C245" s="191"/>
      <c r="D245" s="192" t="s">
        <v>68</v>
      </c>
      <c r="E245" s="193" t="s">
        <v>75</v>
      </c>
      <c r="F245" s="193" t="s">
        <v>126</v>
      </c>
      <c r="G245" s="191"/>
      <c r="H245" s="191"/>
      <c r="I245" s="194"/>
      <c r="J245" s="195">
        <f>BK245</f>
        <v>0</v>
      </c>
      <c r="K245" s="191"/>
      <c r="L245" s="196"/>
      <c r="M245" s="197"/>
      <c r="N245" s="198"/>
      <c r="O245" s="198"/>
      <c r="P245" s="199">
        <f>P246</f>
        <v>0</v>
      </c>
      <c r="Q245" s="198"/>
      <c r="R245" s="199">
        <f>R246</f>
        <v>0</v>
      </c>
      <c r="S245" s="198"/>
      <c r="T245" s="200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127</v>
      </c>
      <c r="AT245" s="202" t="s">
        <v>68</v>
      </c>
      <c r="AU245" s="202" t="s">
        <v>69</v>
      </c>
      <c r="AY245" s="201" t="s">
        <v>128</v>
      </c>
      <c r="BK245" s="203">
        <f>BK246</f>
        <v>0</v>
      </c>
    </row>
    <row r="246" s="12" customFormat="1" ht="22.8" customHeight="1">
      <c r="A246" s="12"/>
      <c r="B246" s="190"/>
      <c r="C246" s="191"/>
      <c r="D246" s="192" t="s">
        <v>68</v>
      </c>
      <c r="E246" s="204" t="s">
        <v>170</v>
      </c>
      <c r="F246" s="204" t="s">
        <v>171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SUM(P247:P248)</f>
        <v>0</v>
      </c>
      <c r="Q246" s="198"/>
      <c r="R246" s="199">
        <f>SUM(R247:R248)</f>
        <v>0</v>
      </c>
      <c r="S246" s="198"/>
      <c r="T246" s="200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127</v>
      </c>
      <c r="AT246" s="202" t="s">
        <v>68</v>
      </c>
      <c r="AU246" s="202" t="s">
        <v>77</v>
      </c>
      <c r="AY246" s="201" t="s">
        <v>128</v>
      </c>
      <c r="BK246" s="203">
        <f>SUM(BK247:BK248)</f>
        <v>0</v>
      </c>
    </row>
    <row r="247" s="2" customFormat="1" ht="16.5" customHeight="1">
      <c r="A247" s="40"/>
      <c r="B247" s="41"/>
      <c r="C247" s="206" t="s">
        <v>517</v>
      </c>
      <c r="D247" s="206" t="s">
        <v>131</v>
      </c>
      <c r="E247" s="207" t="s">
        <v>2329</v>
      </c>
      <c r="F247" s="208" t="s">
        <v>2330</v>
      </c>
      <c r="G247" s="209" t="s">
        <v>157</v>
      </c>
      <c r="H247" s="210">
        <v>1</v>
      </c>
      <c r="I247" s="211"/>
      <c r="J247" s="212">
        <f>ROUND(I247*H247,2)</f>
        <v>0</v>
      </c>
      <c r="K247" s="208" t="s">
        <v>195</v>
      </c>
      <c r="L247" s="46"/>
      <c r="M247" s="213" t="s">
        <v>19</v>
      </c>
      <c r="N247" s="214" t="s">
        <v>40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145</v>
      </c>
      <c r="AT247" s="217" t="s">
        <v>131</v>
      </c>
      <c r="AU247" s="217" t="s">
        <v>79</v>
      </c>
      <c r="AY247" s="19" t="s">
        <v>128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145</v>
      </c>
      <c r="BM247" s="217" t="s">
        <v>1132</v>
      </c>
    </row>
    <row r="248" s="2" customFormat="1">
      <c r="A248" s="40"/>
      <c r="B248" s="41"/>
      <c r="C248" s="42"/>
      <c r="D248" s="228" t="s">
        <v>197</v>
      </c>
      <c r="E248" s="42"/>
      <c r="F248" s="229" t="s">
        <v>2331</v>
      </c>
      <c r="G248" s="42"/>
      <c r="H248" s="42"/>
      <c r="I248" s="221"/>
      <c r="J248" s="42"/>
      <c r="K248" s="42"/>
      <c r="L248" s="46"/>
      <c r="M248" s="224"/>
      <c r="N248" s="225"/>
      <c r="O248" s="226"/>
      <c r="P248" s="226"/>
      <c r="Q248" s="226"/>
      <c r="R248" s="226"/>
      <c r="S248" s="226"/>
      <c r="T248" s="22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197</v>
      </c>
      <c r="AU248" s="19" t="s">
        <v>79</v>
      </c>
    </row>
    <row r="249" s="2" customFormat="1" ht="6.96" customHeight="1">
      <c r="A249" s="40"/>
      <c r="B249" s="61"/>
      <c r="C249" s="62"/>
      <c r="D249" s="62"/>
      <c r="E249" s="62"/>
      <c r="F249" s="62"/>
      <c r="G249" s="62"/>
      <c r="H249" s="62"/>
      <c r="I249" s="62"/>
      <c r="J249" s="62"/>
      <c r="K249" s="62"/>
      <c r="L249" s="46"/>
      <c r="M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</row>
  </sheetData>
  <sheetProtection sheet="1" autoFilter="0" formatColumns="0" formatRows="0" objects="1" scenarios="1" spinCount="100000" saltValue="A57WDQl8Ut4KQzyviU/99j90TuTuz7VLgA7GE/p5nYCmY7WANNLtmZgEy0pOzh52H0Chpu9KuhH/qtBTVhxZ3g==" hashValue="vtXG22W0nu3O1IJqpLltL6ljkKkFJY8MCCQ7YFDisuaAm0MAPqMcVt2MrpsW4VZjC+xlLfZzEjDOyzx6RNLbLQ==" algorithmName="SHA-512" password="CC35"/>
  <autoFilter ref="C88:K24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2/113151111"/>
    <hyperlink ref="F97" r:id="rId2" display="https://podminky.urs.cz/item/CS_URS_2025_02/115101201"/>
    <hyperlink ref="F101" r:id="rId3" display="https://podminky.urs.cz/item/CS_URS_2025_02/115101301"/>
    <hyperlink ref="F105" r:id="rId4" display="https://podminky.urs.cz/item/CS_URS_2025_02/119001412"/>
    <hyperlink ref="F109" r:id="rId5" display="https://podminky.urs.cz/item/CS_URS_2025_02/119003217"/>
    <hyperlink ref="F113" r:id="rId6" display="https://podminky.urs.cz/item/CS_URS_2025_02/119003218"/>
    <hyperlink ref="F115" r:id="rId7" display="https://podminky.urs.cz/item/CS_URS_2025_02/121112003"/>
    <hyperlink ref="F119" r:id="rId8" display="https://podminky.urs.cz/item/CS_URS_2025_02/132212131"/>
    <hyperlink ref="F124" r:id="rId9" display="https://podminky.urs.cz/item/CS_URS_2025_02/151101101"/>
    <hyperlink ref="F128" r:id="rId10" display="https://podminky.urs.cz/item/CS_URS_2025_02/151101111"/>
    <hyperlink ref="F130" r:id="rId11" display="https://podminky.urs.cz/item/CS_URS_2025_02/162751117"/>
    <hyperlink ref="F135" r:id="rId12" display="https://podminky.urs.cz/item/CS_URS_2025_02/162751119"/>
    <hyperlink ref="F139" r:id="rId13" display="https://podminky.urs.cz/item/CS_URS_2025_02/171201221"/>
    <hyperlink ref="F143" r:id="rId14" display="https://podminky.urs.cz/item/CS_URS_2025_02/174101101"/>
    <hyperlink ref="F145" r:id="rId15" display="https://podminky.urs.cz/item/CS_URS_2025_02/175151101"/>
    <hyperlink ref="F152" r:id="rId16" display="https://podminky.urs.cz/item/CS_URS_2025_02/18100101R"/>
    <hyperlink ref="F154" r:id="rId17" display="https://podminky.urs.cz/item/CS_URS_2025_02/181311103"/>
    <hyperlink ref="F156" r:id="rId18" display="https://podminky.urs.cz/item/CS_URS_2025_02/181951111"/>
    <hyperlink ref="F159" r:id="rId19" display="https://podminky.urs.cz/item/CS_URS_2025_02/451573111"/>
    <hyperlink ref="F164" r:id="rId20" display="https://podminky.urs.cz/item/CS_URS_2025_02/584121111"/>
    <hyperlink ref="F170" r:id="rId21" display="https://podminky.urs.cz/item/CS_URS_2025_02/74430101R"/>
    <hyperlink ref="F172" r:id="rId22" display="https://podminky.urs.cz/item/CS_URS_2025_02/899721111"/>
    <hyperlink ref="F174" r:id="rId23" display="https://podminky.urs.cz/item/CS_URS_2025_02/899722113"/>
    <hyperlink ref="F177" r:id="rId24" display="https://podminky.urs.cz/item/CS_URS_2025_02/460510201"/>
    <hyperlink ref="F181" r:id="rId25" display="https://podminky.urs.cz/item/CS_URS_2025_02/460520044"/>
    <hyperlink ref="F185" r:id="rId26" display="https://podminky.urs.cz/item/CS_URS_2025_02/230081090"/>
    <hyperlink ref="F189" r:id="rId27" display="https://podminky.urs.cz/item/CS_URS_2025_02/230086115"/>
    <hyperlink ref="F193" r:id="rId28" display="https://podminky.urs.cz/item/CS_URS_2025_02/230170003"/>
    <hyperlink ref="F195" r:id="rId29" display="https://podminky.urs.cz/item/CS_URS_2025_02/230170013"/>
    <hyperlink ref="F199" r:id="rId30" display="https://podminky.urs.cz/item/CS_URS_2025_02/230170014"/>
    <hyperlink ref="F201" r:id="rId31" display="https://podminky.urs.cz/item/CS_URS_2025_02/230201129"/>
    <hyperlink ref="F205" r:id="rId32" display="https://podminky.urs.cz/item/CS_URS_2025_02/230201134"/>
    <hyperlink ref="F209" r:id="rId33" display="https://podminky.urs.cz/item/CS_URS_2025_02/230201311"/>
    <hyperlink ref="F213" r:id="rId34" display="https://podminky.urs.cz/item/CS_URS_2025_02/230201326"/>
    <hyperlink ref="F216" r:id="rId35" display="https://podminky.urs.cz/item/CS_URS_2025_02/230202073"/>
    <hyperlink ref="F218" r:id="rId36" display="https://podminky.urs.cz/item/CS_URS_2025_02/230205051"/>
    <hyperlink ref="F223" r:id="rId37" display="https://podminky.urs.cz/item/CS_URS_2025_02/230205125"/>
    <hyperlink ref="F228" r:id="rId38" display="https://podminky.urs.cz/item/CS_URS_2025_02/230205142"/>
    <hyperlink ref="F231" r:id="rId39" display="https://podminky.urs.cz/item/CS_URS_2025_02/230205252"/>
    <hyperlink ref="F234" r:id="rId40" display="https://podminky.urs.cz/item/CS_URS_2025_02/230210014"/>
    <hyperlink ref="F237" r:id="rId41" display="https://podminky.urs.cz/item/CS_URS_2025_02/230220006"/>
    <hyperlink ref="F240" r:id="rId42" display="https://podminky.urs.cz/item/CS_URS_2025_02/230901001R"/>
    <hyperlink ref="F242" r:id="rId43" display="https://podminky.urs.cz/item/CS_URS_2025_02/230901002R"/>
    <hyperlink ref="F244" r:id="rId44" display="https://podminky.urs.cz/item/CS_URS_2025_02/23100115R"/>
    <hyperlink ref="F248" r:id="rId45" display="https://podminky.urs.cz/item/CS_URS_2025_02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Viktor</dc:creator>
  <cp:lastModifiedBy>Viktor</cp:lastModifiedBy>
  <dcterms:created xsi:type="dcterms:W3CDTF">2025-11-19T09:48:01Z</dcterms:created>
  <dcterms:modified xsi:type="dcterms:W3CDTF">2025-11-19T09:48:07Z</dcterms:modified>
</cp:coreProperties>
</file>